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S:\BHS\AMH\QI\LPS\LPS Reports - Quality Assurance\Operations\Forms &amp; Templates\SB-929 LPS Report (Combined 1008 &amp; 1009 &amp; 1010)\FY 25-26\Other Entity - Non-LPS Designated\"/>
    </mc:Choice>
  </mc:AlternateContent>
  <xr:revisionPtr revIDLastSave="0" documentId="13_ncr:1_{FE20BA72-7E65-41AD-B3B5-4993057D12A3}" xr6:coauthVersionLast="47" xr6:coauthVersionMax="47" xr10:uidLastSave="{00000000-0000-0000-0000-000000000000}"/>
  <bookViews>
    <workbookView xWindow="28680" yWindow="-45" windowWidth="29040" windowHeight="15720" firstSheet="3" activeTab="3" xr2:uid="{DA85F3C7-3B8C-47C4-8D80-1B9DB70FE83B}"/>
  </bookViews>
  <sheets>
    <sheet name="SB-929 LPS FY24-25 Q1" sheetId="15" state="hidden" r:id="rId1"/>
    <sheet name="SB 929 LPS FY24-25 Q2" sheetId="16" state="hidden" r:id="rId2"/>
    <sheet name="SB 929 LPS FY24-25 Q3" sheetId="18" state="hidden" r:id="rId3"/>
    <sheet name="SB 929 LPS FY25-26 Q1" sheetId="19" r:id="rId4"/>
    <sheet name="Instructions " sheetId="17" r:id="rId5"/>
    <sheet name="Tables" sheetId="20" state="hidden" r:id="rId6"/>
  </sheets>
  <definedNames>
    <definedName name="_xlnm._FilterDatabase" localSheetId="1" hidden="1">'SB 929 LPS FY24-25 Q2'!$A$1:$CH$9</definedName>
    <definedName name="_xlnm._FilterDatabase" localSheetId="2" hidden="1">'SB 929 LPS FY24-25 Q3'!$A$1:$CG$10</definedName>
    <definedName name="_xlnm._FilterDatabase" localSheetId="3" hidden="1">'SB 929 LPS FY25-26 Q1'!$DM$12:$DO$13</definedName>
    <definedName name="_xlnm._FilterDatabase" localSheetId="0" hidden="1">'SB-929 LPS FY24-25 Q1'!$A$1:$CH$8</definedName>
    <definedName name="_xlnm.Print_Area" localSheetId="1">'SB 929 LPS FY24-25 Q2'!$A$1:$F$6</definedName>
    <definedName name="_xlnm.Print_Area" localSheetId="2">'SB 929 LPS FY24-25 Q3'!$A$1:$G$7</definedName>
    <definedName name="_xlnm.Print_Area" localSheetId="3">'SB 929 LPS FY25-26 Q1'!$A$1:$G$9</definedName>
    <definedName name="_xlnm.Print_Area" localSheetId="0">'SB-929 LPS FY24-25 Q1'!$A$1:$F$5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Y36" i="19" l="1"/>
  <c r="EU36" i="19"/>
  <c r="EQ36" i="19"/>
  <c r="EM36" i="19"/>
  <c r="EI36" i="19"/>
  <c r="EE36" i="19"/>
  <c r="EA36" i="19"/>
  <c r="DW36" i="19"/>
  <c r="DS36" i="19"/>
  <c r="AQ13" i="19"/>
  <c r="G14" i="19"/>
  <c r="G13" i="19"/>
  <c r="E23" i="19"/>
  <c r="F23" i="19"/>
  <c r="H23" i="19"/>
  <c r="I23" i="19"/>
  <c r="J23" i="19"/>
  <c r="K23" i="19"/>
  <c r="L23" i="19"/>
  <c r="M23" i="19"/>
  <c r="N23" i="19"/>
  <c r="O23" i="19"/>
  <c r="P23" i="19"/>
  <c r="Q23" i="19"/>
  <c r="R23" i="19"/>
  <c r="T23" i="19"/>
  <c r="U23" i="19"/>
  <c r="V23" i="19"/>
  <c r="W23" i="19"/>
  <c r="X23" i="19"/>
  <c r="Y23" i="19"/>
  <c r="Z23" i="19"/>
  <c r="AA23" i="19"/>
  <c r="AC23" i="19"/>
  <c r="AD23" i="19"/>
  <c r="AE23" i="19"/>
  <c r="AF23" i="19"/>
  <c r="AG23" i="19"/>
  <c r="AH23" i="19"/>
  <c r="AI23" i="19"/>
  <c r="AJ23" i="19"/>
  <c r="AK23" i="19"/>
  <c r="AM23" i="19"/>
  <c r="AN23" i="19"/>
  <c r="AO23" i="19"/>
  <c r="AP23" i="19"/>
  <c r="AR23" i="19"/>
  <c r="AS23" i="19"/>
  <c r="AT23" i="19"/>
  <c r="AU23" i="19"/>
  <c r="AV23" i="19"/>
  <c r="AW23" i="19"/>
  <c r="AX23" i="19"/>
  <c r="AZ23" i="19"/>
  <c r="BA23" i="19"/>
  <c r="BB23" i="19"/>
  <c r="BC23" i="19"/>
  <c r="BE23" i="19"/>
  <c r="BF23" i="19"/>
  <c r="BG23" i="19"/>
  <c r="BH23" i="19"/>
  <c r="BJ23" i="19"/>
  <c r="BK23" i="19"/>
  <c r="BL23" i="19"/>
  <c r="BM23" i="19"/>
  <c r="BN23" i="19"/>
  <c r="BO23" i="19"/>
  <c r="BP23" i="19"/>
  <c r="BQ23" i="19"/>
  <c r="BS23" i="19"/>
  <c r="BT23" i="19"/>
  <c r="BU23" i="19"/>
  <c r="BV23" i="19"/>
  <c r="BW23" i="19"/>
  <c r="BY23" i="19"/>
  <c r="BZ23" i="19"/>
  <c r="CA23" i="19"/>
  <c r="CB23" i="19"/>
  <c r="CC23" i="19"/>
  <c r="CD23" i="19"/>
  <c r="CE23" i="19"/>
  <c r="CF23" i="19"/>
  <c r="CG23" i="19"/>
  <c r="CH23" i="19"/>
  <c r="CI23" i="19"/>
  <c r="CJ23" i="19"/>
  <c r="CK23" i="19"/>
  <c r="CL23" i="19"/>
  <c r="CM23" i="19"/>
  <c r="CN23" i="19"/>
  <c r="CO23" i="19"/>
  <c r="CP23" i="19"/>
  <c r="CQ23" i="19"/>
  <c r="CR23" i="19"/>
  <c r="CS23" i="19"/>
  <c r="CT23" i="19"/>
  <c r="CU23" i="19"/>
  <c r="CV23" i="19"/>
  <c r="CW23" i="19"/>
  <c r="CX23" i="19"/>
  <c r="CY23" i="19"/>
  <c r="CZ23" i="19"/>
  <c r="DA23" i="19"/>
  <c r="DB23" i="19"/>
  <c r="DC23" i="19"/>
  <c r="DD23" i="19"/>
  <c r="DE23" i="19"/>
  <c r="DF23" i="19"/>
  <c r="DG23" i="19"/>
  <c r="DH23" i="19"/>
  <c r="DI23" i="19"/>
  <c r="DJ23" i="19"/>
  <c r="DK23" i="19"/>
  <c r="DO36" i="19" l="1"/>
  <c r="S13" i="19"/>
  <c r="D23" i="19"/>
  <c r="BX14" i="19" l="1"/>
  <c r="BR14" i="19"/>
  <c r="BI14" i="19"/>
  <c r="AY14" i="19"/>
  <c r="AQ14" i="19"/>
  <c r="AL14" i="19"/>
  <c r="AB14" i="19"/>
  <c r="BD14" i="19"/>
  <c r="S14" i="19"/>
  <c r="BX15" i="19"/>
  <c r="BX16" i="19"/>
  <c r="BX17" i="19"/>
  <c r="BX18" i="19"/>
  <c r="BX19" i="19"/>
  <c r="BX20" i="19"/>
  <c r="BX21" i="19"/>
  <c r="BX22" i="19"/>
  <c r="BX13" i="19"/>
  <c r="BR13" i="19"/>
  <c r="BI13" i="19"/>
  <c r="AY13" i="19"/>
  <c r="AL13" i="19"/>
  <c r="AB13" i="19"/>
  <c r="BD13" i="19"/>
  <c r="BR22" i="19"/>
  <c r="BI22" i="19"/>
  <c r="AY22" i="19"/>
  <c r="AQ22" i="19"/>
  <c r="AL22" i="19"/>
  <c r="AB22" i="19"/>
  <c r="BD22" i="19"/>
  <c r="S22" i="19"/>
  <c r="G22" i="19"/>
  <c r="BR21" i="19"/>
  <c r="BI21" i="19"/>
  <c r="AY21" i="19"/>
  <c r="AQ21" i="19"/>
  <c r="AL21" i="19"/>
  <c r="AB21" i="19"/>
  <c r="BD21" i="19"/>
  <c r="S21" i="19"/>
  <c r="G21" i="19"/>
  <c r="BR20" i="19"/>
  <c r="BI20" i="19"/>
  <c r="AY20" i="19"/>
  <c r="AQ20" i="19"/>
  <c r="AL20" i="19"/>
  <c r="AB20" i="19"/>
  <c r="BD20" i="19"/>
  <c r="S20" i="19"/>
  <c r="G20" i="19"/>
  <c r="BR19" i="19"/>
  <c r="BI19" i="19"/>
  <c r="AY19" i="19"/>
  <c r="AQ19" i="19"/>
  <c r="AL19" i="19"/>
  <c r="AB19" i="19"/>
  <c r="BD19" i="19"/>
  <c r="S19" i="19"/>
  <c r="G19" i="19"/>
  <c r="BR18" i="19"/>
  <c r="BI18" i="19"/>
  <c r="AY18" i="19"/>
  <c r="AQ18" i="19"/>
  <c r="AL18" i="19"/>
  <c r="AB18" i="19"/>
  <c r="BD18" i="19"/>
  <c r="S18" i="19"/>
  <c r="G18" i="19"/>
  <c r="BR17" i="19"/>
  <c r="BI17" i="19"/>
  <c r="AY17" i="19"/>
  <c r="AQ17" i="19"/>
  <c r="AL17" i="19"/>
  <c r="AB17" i="19"/>
  <c r="BD17" i="19"/>
  <c r="S17" i="19"/>
  <c r="G17" i="19"/>
  <c r="BR16" i="19"/>
  <c r="BI16" i="19"/>
  <c r="AY16" i="19"/>
  <c r="AQ16" i="19"/>
  <c r="AL16" i="19"/>
  <c r="AB16" i="19"/>
  <c r="BD16" i="19"/>
  <c r="S16" i="19"/>
  <c r="G16" i="19"/>
  <c r="BR15" i="19"/>
  <c r="BI15" i="19"/>
  <c r="AY15" i="19"/>
  <c r="AQ15" i="19"/>
  <c r="AL15" i="19"/>
  <c r="AB15" i="19"/>
  <c r="BD15" i="19"/>
  <c r="S15" i="19"/>
  <c r="G15" i="19"/>
  <c r="E23" i="18"/>
  <c r="F23" i="18"/>
  <c r="G13" i="18"/>
  <c r="G14" i="18"/>
  <c r="G15" i="18"/>
  <c r="G16" i="18"/>
  <c r="G17" i="18"/>
  <c r="G18" i="18"/>
  <c r="G19" i="18"/>
  <c r="G20" i="18"/>
  <c r="G21" i="18"/>
  <c r="G22" i="18"/>
  <c r="G12" i="18"/>
  <c r="E22" i="16"/>
  <c r="F22" i="16"/>
  <c r="G22" i="16"/>
  <c r="H22" i="16"/>
  <c r="I22" i="16"/>
  <c r="J22" i="16"/>
  <c r="K22" i="16"/>
  <c r="L22" i="16"/>
  <c r="M22" i="16"/>
  <c r="N22" i="16"/>
  <c r="O22" i="16"/>
  <c r="P22" i="16"/>
  <c r="Q22" i="16"/>
  <c r="R22" i="16"/>
  <c r="S22" i="16"/>
  <c r="T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BJ22" i="16"/>
  <c r="BK22" i="16"/>
  <c r="BL22" i="16"/>
  <c r="BM22" i="16"/>
  <c r="BN22" i="16"/>
  <c r="BO22" i="16"/>
  <c r="BP22" i="16"/>
  <c r="BQ22" i="16"/>
  <c r="BR22" i="16"/>
  <c r="BS22" i="16"/>
  <c r="BT22" i="16"/>
  <c r="BU22" i="16"/>
  <c r="BV22" i="16"/>
  <c r="BW22" i="16"/>
  <c r="BX22" i="16"/>
  <c r="BY22" i="16"/>
  <c r="BZ22" i="16"/>
  <c r="CA22" i="16"/>
  <c r="CB22" i="16"/>
  <c r="CC22" i="16"/>
  <c r="CD22" i="16"/>
  <c r="CE22" i="16"/>
  <c r="CF22" i="16"/>
  <c r="CG22" i="16"/>
  <c r="CH22" i="16"/>
  <c r="D22" i="16"/>
  <c r="E21" i="15"/>
  <c r="F21" i="15"/>
  <c r="G21" i="15"/>
  <c r="H21" i="15"/>
  <c r="I21" i="15"/>
  <c r="J21" i="15"/>
  <c r="K21" i="15"/>
  <c r="L21" i="15"/>
  <c r="M21" i="15"/>
  <c r="N21" i="15"/>
  <c r="O21" i="15"/>
  <c r="P21" i="15"/>
  <c r="Q21" i="15"/>
  <c r="R21" i="15"/>
  <c r="S21" i="15"/>
  <c r="T21" i="15"/>
  <c r="U21" i="15"/>
  <c r="V21" i="15"/>
  <c r="W21" i="15"/>
  <c r="X21" i="15"/>
  <c r="Y21" i="15"/>
  <c r="Z21" i="15"/>
  <c r="AA21" i="15"/>
  <c r="AB21" i="15"/>
  <c r="AC21" i="15"/>
  <c r="AD21" i="15"/>
  <c r="AE21" i="15"/>
  <c r="AF21" i="15"/>
  <c r="AG21" i="15"/>
  <c r="AH21" i="15"/>
  <c r="AI21" i="15"/>
  <c r="AJ21" i="15"/>
  <c r="AK21" i="15"/>
  <c r="AL21" i="15"/>
  <c r="AM21" i="15"/>
  <c r="AN21" i="15"/>
  <c r="AO21" i="15"/>
  <c r="AP21" i="15"/>
  <c r="AQ21" i="15"/>
  <c r="AR21" i="15"/>
  <c r="AS21" i="15"/>
  <c r="AT21" i="15"/>
  <c r="AU21" i="15"/>
  <c r="AV21" i="15"/>
  <c r="AW21" i="15"/>
  <c r="AX21" i="15"/>
  <c r="AY21" i="15"/>
  <c r="AZ21" i="15"/>
  <c r="BA21" i="15"/>
  <c r="BB21" i="15"/>
  <c r="BC21" i="15"/>
  <c r="BD21" i="15"/>
  <c r="BE21" i="15"/>
  <c r="BF21" i="15"/>
  <c r="BG21" i="15"/>
  <c r="BH21" i="15"/>
  <c r="BI21" i="15"/>
  <c r="BJ21" i="15"/>
  <c r="BK21" i="15"/>
  <c r="BL21" i="15"/>
  <c r="BM21" i="15"/>
  <c r="BN21" i="15"/>
  <c r="BO21" i="15"/>
  <c r="BP21" i="15"/>
  <c r="BQ21" i="15"/>
  <c r="BR21" i="15"/>
  <c r="BS21" i="15"/>
  <c r="BT21" i="15"/>
  <c r="BU21" i="15"/>
  <c r="BV21" i="15"/>
  <c r="BW21" i="15"/>
  <c r="BX21" i="15"/>
  <c r="BY21" i="15"/>
  <c r="BZ21" i="15"/>
  <c r="CA21" i="15"/>
  <c r="CB21" i="15"/>
  <c r="CC21" i="15"/>
  <c r="CD21" i="15"/>
  <c r="CE21" i="15"/>
  <c r="CF21" i="15"/>
  <c r="CG21" i="15"/>
  <c r="CH21" i="15"/>
  <c r="D23" i="18"/>
  <c r="H23" i="18"/>
  <c r="I23" i="18"/>
  <c r="J23" i="18"/>
  <c r="K23" i="18"/>
  <c r="L23" i="18"/>
  <c r="M23" i="18"/>
  <c r="N23" i="18"/>
  <c r="O23" i="18"/>
  <c r="P23" i="18"/>
  <c r="Q23" i="18"/>
  <c r="R23" i="18"/>
  <c r="T23" i="18"/>
  <c r="U23" i="18"/>
  <c r="V23" i="18"/>
  <c r="W23" i="18"/>
  <c r="Y23" i="18"/>
  <c r="Z23" i="18"/>
  <c r="AA23" i="18"/>
  <c r="AB23" i="18"/>
  <c r="AC23" i="18"/>
  <c r="AD23" i="18"/>
  <c r="AE23" i="18"/>
  <c r="AF23" i="18"/>
  <c r="AH23" i="18"/>
  <c r="AI23" i="18"/>
  <c r="AJ23" i="18"/>
  <c r="AK23" i="18"/>
  <c r="AL23" i="18"/>
  <c r="AM23" i="18"/>
  <c r="AN23" i="18"/>
  <c r="AO23" i="18"/>
  <c r="AP23" i="18"/>
  <c r="AR23" i="18"/>
  <c r="AS23" i="18"/>
  <c r="AT23" i="18"/>
  <c r="AU23" i="18"/>
  <c r="AW23" i="18"/>
  <c r="AX23" i="18"/>
  <c r="AY23" i="18"/>
  <c r="AZ23" i="18"/>
  <c r="BA23" i="18"/>
  <c r="BB23" i="18"/>
  <c r="BC23" i="18"/>
  <c r="BE23" i="18"/>
  <c r="BF23" i="18"/>
  <c r="BG23" i="18"/>
  <c r="BH23" i="18"/>
  <c r="BI23" i="18"/>
  <c r="BJ23" i="18"/>
  <c r="BK23" i="18"/>
  <c r="BL23" i="18"/>
  <c r="BN23" i="18"/>
  <c r="BO23" i="18"/>
  <c r="BP23" i="18"/>
  <c r="BQ23" i="18"/>
  <c r="BR23" i="18"/>
  <c r="BS23" i="18"/>
  <c r="BT23" i="18"/>
  <c r="BU23" i="18"/>
  <c r="BW23" i="18"/>
  <c r="BX23" i="18"/>
  <c r="BY23" i="18"/>
  <c r="BZ23" i="18"/>
  <c r="CA23" i="18"/>
  <c r="CB23" i="18"/>
  <c r="CC23" i="18"/>
  <c r="CD23" i="18"/>
  <c r="CE23" i="18"/>
  <c r="CF23" i="18"/>
  <c r="CJ23" i="18"/>
  <c r="CG22" i="18"/>
  <c r="BV22" i="18"/>
  <c r="BM22" i="18"/>
  <c r="BD22" i="18"/>
  <c r="AV22" i="18"/>
  <c r="AQ22" i="18"/>
  <c r="AG22" i="18"/>
  <c r="X22" i="18"/>
  <c r="S22" i="18"/>
  <c r="CG21" i="18"/>
  <c r="BV21" i="18"/>
  <c r="BM21" i="18"/>
  <c r="BD21" i="18"/>
  <c r="AV21" i="18"/>
  <c r="AQ21" i="18"/>
  <c r="AG21" i="18"/>
  <c r="X21" i="18"/>
  <c r="S21" i="18"/>
  <c r="CG20" i="18"/>
  <c r="BV20" i="18"/>
  <c r="BM20" i="18"/>
  <c r="BD20" i="18"/>
  <c r="AV20" i="18"/>
  <c r="AQ20" i="18"/>
  <c r="AG20" i="18"/>
  <c r="X20" i="18"/>
  <c r="S20" i="18"/>
  <c r="CG19" i="18"/>
  <c r="BV19" i="18"/>
  <c r="BM19" i="18"/>
  <c r="BD19" i="18"/>
  <c r="AV19" i="18"/>
  <c r="AQ19" i="18"/>
  <c r="AG19" i="18"/>
  <c r="X19" i="18"/>
  <c r="S19" i="18"/>
  <c r="CG18" i="18"/>
  <c r="BV18" i="18"/>
  <c r="BM18" i="18"/>
  <c r="BD18" i="18"/>
  <c r="AV18" i="18"/>
  <c r="AQ18" i="18"/>
  <c r="AG18" i="18"/>
  <c r="X18" i="18"/>
  <c r="S18" i="18"/>
  <c r="CG17" i="18"/>
  <c r="BV17" i="18"/>
  <c r="BM17" i="18"/>
  <c r="BD17" i="18"/>
  <c r="AV17" i="18"/>
  <c r="AQ17" i="18"/>
  <c r="AG17" i="18"/>
  <c r="X17" i="18"/>
  <c r="S17" i="18"/>
  <c r="CG16" i="18"/>
  <c r="BV16" i="18"/>
  <c r="BM16" i="18"/>
  <c r="BD16" i="18"/>
  <c r="AV16" i="18"/>
  <c r="AQ16" i="18"/>
  <c r="AG16" i="18"/>
  <c r="X16" i="18"/>
  <c r="S16" i="18"/>
  <c r="CG15" i="18"/>
  <c r="BV15" i="18"/>
  <c r="BM15" i="18"/>
  <c r="BD15" i="18"/>
  <c r="AV15" i="18"/>
  <c r="AQ15" i="18"/>
  <c r="AG15" i="18"/>
  <c r="X15" i="18"/>
  <c r="S15" i="18"/>
  <c r="CG14" i="18"/>
  <c r="BV14" i="18"/>
  <c r="BM14" i="18"/>
  <c r="BD14" i="18"/>
  <c r="AV14" i="18"/>
  <c r="AQ14" i="18"/>
  <c r="AG14" i="18"/>
  <c r="X14" i="18"/>
  <c r="S14" i="18"/>
  <c r="CG13" i="18"/>
  <c r="BV13" i="18"/>
  <c r="BM13" i="18"/>
  <c r="BD13" i="18"/>
  <c r="AV13" i="18"/>
  <c r="AQ13" i="18"/>
  <c r="AG13" i="18"/>
  <c r="X13" i="18"/>
  <c r="S13" i="18"/>
  <c r="CG12" i="18"/>
  <c r="BV12" i="18"/>
  <c r="BM12" i="18"/>
  <c r="BD12" i="18"/>
  <c r="AV12" i="18"/>
  <c r="AQ12" i="18"/>
  <c r="AG12" i="18"/>
  <c r="X12" i="18"/>
  <c r="S12" i="18"/>
  <c r="F12" i="16"/>
  <c r="F13" i="16"/>
  <c r="F14" i="16"/>
  <c r="F15" i="16"/>
  <c r="F16" i="16"/>
  <c r="F17" i="16"/>
  <c r="F18" i="16"/>
  <c r="F19" i="16"/>
  <c r="F20" i="16"/>
  <c r="F21" i="16"/>
  <c r="F11" i="16"/>
  <c r="F11" i="15"/>
  <c r="F12" i="15"/>
  <c r="F13" i="15"/>
  <c r="F14" i="15"/>
  <c r="F15" i="15"/>
  <c r="F16" i="15"/>
  <c r="F17" i="15"/>
  <c r="F18" i="15"/>
  <c r="F19" i="15"/>
  <c r="F20" i="15"/>
  <c r="BH17" i="16"/>
  <c r="BH18" i="16"/>
  <c r="BH19" i="16"/>
  <c r="BH20" i="16"/>
  <c r="BH21" i="16"/>
  <c r="S23" i="19" l="1"/>
  <c r="BI23" i="19"/>
  <c r="BR23" i="19"/>
  <c r="BX23" i="19"/>
  <c r="G23" i="19"/>
  <c r="BD23" i="19"/>
  <c r="AY23" i="19"/>
  <c r="AB23" i="19"/>
  <c r="AL23" i="19"/>
  <c r="AQ23" i="19"/>
  <c r="G23" i="18"/>
  <c r="BD23" i="18"/>
  <c r="CG23" i="18"/>
  <c r="X23" i="18"/>
  <c r="AG23" i="18"/>
  <c r="AV23" i="18"/>
  <c r="BV23" i="18"/>
  <c r="S23" i="18"/>
  <c r="BM23" i="18"/>
  <c r="AQ23" i="18"/>
  <c r="CK22" i="16"/>
  <c r="CH21" i="16"/>
  <c r="CC21" i="16"/>
  <c r="BV21" i="16"/>
  <c r="BM21" i="16"/>
  <c r="BC21" i="16"/>
  <c r="AU21" i="16"/>
  <c r="AP21" i="16"/>
  <c r="AF21" i="16"/>
  <c r="W21" i="16"/>
  <c r="R21" i="16"/>
  <c r="CH20" i="16"/>
  <c r="CC20" i="16"/>
  <c r="BV20" i="16"/>
  <c r="BM20" i="16"/>
  <c r="BC20" i="16"/>
  <c r="AU20" i="16"/>
  <c r="AP20" i="16"/>
  <c r="AF20" i="16"/>
  <c r="W20" i="16"/>
  <c r="R20" i="16"/>
  <c r="CH19" i="16"/>
  <c r="CC19" i="16"/>
  <c r="BV19" i="16"/>
  <c r="BM19" i="16"/>
  <c r="BC19" i="16"/>
  <c r="AU19" i="16"/>
  <c r="AP19" i="16"/>
  <c r="AF19" i="16"/>
  <c r="W19" i="16"/>
  <c r="R19" i="16"/>
  <c r="CH18" i="16"/>
  <c r="CC18" i="16"/>
  <c r="BV18" i="16"/>
  <c r="BM18" i="16"/>
  <c r="BC18" i="16"/>
  <c r="AU18" i="16"/>
  <c r="AP18" i="16"/>
  <c r="AF18" i="16"/>
  <c r="W18" i="16"/>
  <c r="R18" i="16"/>
  <c r="CH17" i="16"/>
  <c r="CC17" i="16"/>
  <c r="BV17" i="16"/>
  <c r="BM17" i="16"/>
  <c r="BC17" i="16"/>
  <c r="AU17" i="16"/>
  <c r="AP17" i="16"/>
  <c r="AF17" i="16"/>
  <c r="W17" i="16"/>
  <c r="R17" i="16"/>
  <c r="CH16" i="16"/>
  <c r="CC16" i="16"/>
  <c r="BV16" i="16"/>
  <c r="BM16" i="16"/>
  <c r="BH16" i="16"/>
  <c r="BC16" i="16"/>
  <c r="AU16" i="16"/>
  <c r="AP16" i="16"/>
  <c r="AF16" i="16"/>
  <c r="W16" i="16"/>
  <c r="R16" i="16"/>
  <c r="CH15" i="16"/>
  <c r="CC15" i="16"/>
  <c r="BV15" i="16"/>
  <c r="BM15" i="16"/>
  <c r="BH15" i="16"/>
  <c r="BC15" i="16"/>
  <c r="AU15" i="16"/>
  <c r="AP15" i="16"/>
  <c r="AF15" i="16"/>
  <c r="W15" i="16"/>
  <c r="R15" i="16"/>
  <c r="CH14" i="16"/>
  <c r="CC14" i="16"/>
  <c r="BV14" i="16"/>
  <c r="BM14" i="16"/>
  <c r="BH14" i="16"/>
  <c r="BC14" i="16"/>
  <c r="AU14" i="16"/>
  <c r="AP14" i="16"/>
  <c r="AF14" i="16"/>
  <c r="W14" i="16"/>
  <c r="R14" i="16"/>
  <c r="CH13" i="16"/>
  <c r="CC13" i="16"/>
  <c r="BV13" i="16"/>
  <c r="BM13" i="16"/>
  <c r="BH13" i="16"/>
  <c r="BC13" i="16"/>
  <c r="AU13" i="16"/>
  <c r="AP13" i="16"/>
  <c r="AF13" i="16"/>
  <c r="W13" i="16"/>
  <c r="R13" i="16"/>
  <c r="CH12" i="16"/>
  <c r="CC12" i="16"/>
  <c r="BV12" i="16"/>
  <c r="BM12" i="16"/>
  <c r="BH12" i="16"/>
  <c r="BC12" i="16"/>
  <c r="AU12" i="16"/>
  <c r="AP12" i="16"/>
  <c r="AF12" i="16"/>
  <c r="W12" i="16"/>
  <c r="R12" i="16"/>
  <c r="CH11" i="16"/>
  <c r="CC11" i="16"/>
  <c r="BV11" i="16"/>
  <c r="BM11" i="16"/>
  <c r="BH11" i="16"/>
  <c r="BC11" i="16"/>
  <c r="AU11" i="16"/>
  <c r="AP11" i="16"/>
  <c r="AF11" i="16"/>
  <c r="W11" i="16"/>
  <c r="R11" i="16"/>
  <c r="CC11" i="15"/>
  <c r="CC12" i="15"/>
  <c r="CC13" i="15"/>
  <c r="CC14" i="15"/>
  <c r="CC15" i="15"/>
  <c r="CC16" i="15"/>
  <c r="CC17" i="15"/>
  <c r="CC18" i="15"/>
  <c r="CC19" i="15"/>
  <c r="CC20" i="15"/>
  <c r="CC10" i="15"/>
  <c r="CH11" i="15"/>
  <c r="CH12" i="15"/>
  <c r="CH13" i="15"/>
  <c r="CH14" i="15"/>
  <c r="CH15" i="15"/>
  <c r="CH16" i="15"/>
  <c r="CH17" i="15"/>
  <c r="CH18" i="15"/>
  <c r="CH19" i="15"/>
  <c r="CH20" i="15"/>
  <c r="CH10" i="15"/>
  <c r="CK21" i="15" l="1"/>
  <c r="BV20" i="15"/>
  <c r="BM20" i="15"/>
  <c r="BC20" i="15"/>
  <c r="AU20" i="15"/>
  <c r="AP20" i="15"/>
  <c r="AF20" i="15"/>
  <c r="W20" i="15"/>
  <c r="R20" i="15"/>
  <c r="BV19" i="15"/>
  <c r="BM19" i="15"/>
  <c r="BC19" i="15"/>
  <c r="AU19" i="15"/>
  <c r="AP19" i="15"/>
  <c r="AF19" i="15"/>
  <c r="W19" i="15"/>
  <c r="R19" i="15"/>
  <c r="BV18" i="15"/>
  <c r="BM18" i="15"/>
  <c r="BC18" i="15"/>
  <c r="AU18" i="15"/>
  <c r="AP18" i="15"/>
  <c r="AF18" i="15"/>
  <c r="W18" i="15"/>
  <c r="R18" i="15"/>
  <c r="BV17" i="15"/>
  <c r="BM17" i="15"/>
  <c r="BC17" i="15"/>
  <c r="AU17" i="15"/>
  <c r="AP17" i="15"/>
  <c r="AF17" i="15"/>
  <c r="W17" i="15"/>
  <c r="R17" i="15"/>
  <c r="BV16" i="15"/>
  <c r="BM16" i="15"/>
  <c r="BH16" i="15"/>
  <c r="BC16" i="15"/>
  <c r="AU16" i="15"/>
  <c r="AP16" i="15"/>
  <c r="AF16" i="15"/>
  <c r="W16" i="15"/>
  <c r="R16" i="15"/>
  <c r="BV15" i="15"/>
  <c r="BM15" i="15"/>
  <c r="BH15" i="15"/>
  <c r="BC15" i="15"/>
  <c r="AU15" i="15"/>
  <c r="AP15" i="15"/>
  <c r="AF15" i="15"/>
  <c r="W15" i="15"/>
  <c r="R15" i="15"/>
  <c r="BV14" i="15"/>
  <c r="BM14" i="15"/>
  <c r="BH14" i="15"/>
  <c r="BC14" i="15"/>
  <c r="AU14" i="15"/>
  <c r="AP14" i="15"/>
  <c r="AF14" i="15"/>
  <c r="W14" i="15"/>
  <c r="R14" i="15"/>
  <c r="BV13" i="15"/>
  <c r="BM13" i="15"/>
  <c r="BH13" i="15"/>
  <c r="BC13" i="15"/>
  <c r="AU13" i="15"/>
  <c r="AP13" i="15"/>
  <c r="AF13" i="15"/>
  <c r="W13" i="15"/>
  <c r="R13" i="15"/>
  <c r="BV12" i="15"/>
  <c r="BM12" i="15"/>
  <c r="BH12" i="15"/>
  <c r="BC12" i="15"/>
  <c r="AU12" i="15"/>
  <c r="AP12" i="15"/>
  <c r="AF12" i="15"/>
  <c r="W12" i="15"/>
  <c r="R12" i="15"/>
  <c r="BV11" i="15"/>
  <c r="BM11" i="15"/>
  <c r="BH11" i="15"/>
  <c r="BC11" i="15"/>
  <c r="AU11" i="15"/>
  <c r="AP11" i="15"/>
  <c r="AF11" i="15"/>
  <c r="W11" i="15"/>
  <c r="R11" i="15"/>
  <c r="BV10" i="15"/>
  <c r="BM10" i="15"/>
  <c r="BH10" i="15"/>
  <c r="BC10" i="15"/>
  <c r="AU10" i="15"/>
  <c r="AP10" i="15"/>
  <c r="AF10" i="15"/>
  <c r="W10" i="15"/>
  <c r="R10" i="15"/>
  <c r="F10" i="15" l="1"/>
  <c r="D21" i="1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<sst xmlns="http://schemas.openxmlformats.org/spreadsheetml/2006/main" count="742" uniqueCount="336">
  <si>
    <t>Male</t>
  </si>
  <si>
    <t>Female</t>
  </si>
  <si>
    <t>Unknown Sex</t>
  </si>
  <si>
    <t>Transgender: Male to Female</t>
  </si>
  <si>
    <t>Transgender: Female to Male</t>
  </si>
  <si>
    <t>Gay or Lesbian</t>
  </si>
  <si>
    <t>Bisexual</t>
  </si>
  <si>
    <t>Queer</t>
  </si>
  <si>
    <t>Asian</t>
  </si>
  <si>
    <t>Black or African American</t>
  </si>
  <si>
    <t>Native Hawaiian or Other Pacific Islander</t>
  </si>
  <si>
    <t>White</t>
  </si>
  <si>
    <t>More Than One Race</t>
  </si>
  <si>
    <t>Hispanic or Latino</t>
  </si>
  <si>
    <t>Non-Veteran</t>
  </si>
  <si>
    <t>Veteran</t>
  </si>
  <si>
    <t xml:space="preserve">English </t>
  </si>
  <si>
    <t xml:space="preserve">Spanish </t>
  </si>
  <si>
    <t xml:space="preserve">Cambodian </t>
  </si>
  <si>
    <t>Cantonese</t>
  </si>
  <si>
    <t>Farsi</t>
  </si>
  <si>
    <t>French</t>
  </si>
  <si>
    <t>Hmong</t>
  </si>
  <si>
    <t>Ilocano</t>
  </si>
  <si>
    <t>Italian</t>
  </si>
  <si>
    <t xml:space="preserve">Japanese </t>
  </si>
  <si>
    <t>Korean</t>
  </si>
  <si>
    <t>Lao</t>
  </si>
  <si>
    <t>Mandarin</t>
  </si>
  <si>
    <t xml:space="preserve">Polish </t>
  </si>
  <si>
    <t>Portuguese</t>
  </si>
  <si>
    <t>Russian</t>
  </si>
  <si>
    <t>Samoan</t>
  </si>
  <si>
    <t>Tagalog</t>
  </si>
  <si>
    <t>Thai</t>
  </si>
  <si>
    <t>Vietnamese</t>
  </si>
  <si>
    <t>Other Sign Language</t>
  </si>
  <si>
    <t>Other Chinese Dialects</t>
  </si>
  <si>
    <t xml:space="preserve">Other Non-English </t>
  </si>
  <si>
    <t xml:space="preserve">Unknown / Not Reported </t>
  </si>
  <si>
    <t>Children - Adolescents (0-17)</t>
  </si>
  <si>
    <t>Adults (18-24)</t>
  </si>
  <si>
    <t>Adults (25-44)</t>
  </si>
  <si>
    <t>Adults (45-64)</t>
  </si>
  <si>
    <t>Adults (65+)</t>
  </si>
  <si>
    <t>Unknown Age</t>
  </si>
  <si>
    <t>Non-Binary (neither Male nor Female)- Genderqueer</t>
  </si>
  <si>
    <t>Another Gender Identity - Questioning</t>
  </si>
  <si>
    <t>Straight - Heterosexual</t>
  </si>
  <si>
    <t>Another Sexual Orientation - Questioning</t>
  </si>
  <si>
    <t>American Indian - Alaska Native</t>
  </si>
  <si>
    <t xml:space="preserve">Other </t>
  </si>
  <si>
    <t xml:space="preserve">Unknown - Not Reported </t>
  </si>
  <si>
    <t>Not Hispanic or  Not Latino</t>
  </si>
  <si>
    <t>VETERAN STATUS
Enter the number of persons by VETERAN STATUS either admitted or detained and receiving care. A veteran is defined as a person who served in the active military, naval, air, or space service, and who was discharged or released from service.</t>
  </si>
  <si>
    <t>Imminent Risk of Homelessness</t>
  </si>
  <si>
    <t>Literally Homeless and Sheltered</t>
  </si>
  <si>
    <t>Literally Homeless and Unsheltered</t>
  </si>
  <si>
    <t>Homeless Unspecified</t>
  </si>
  <si>
    <t xml:space="preserve">SEXUAL ORIENTATION  
Enter the number of persons by SEXUAL ORIENTATION ADMITTED under W&amp;I Code Section 5150. Sexual Orientation is defined as a person’s identification of their emotional, romantic, sexual, or affectional attraction to another person.
</t>
  </si>
  <si>
    <t>SEX 
Enter the number of persons by SEX either admitted or detained and receiving care. Sex is defined as the biological sex a person was assigned at birth.</t>
  </si>
  <si>
    <t>Male2</t>
  </si>
  <si>
    <t>Declined to State7</t>
  </si>
  <si>
    <t>Danger to Others</t>
  </si>
  <si>
    <t xml:space="preserve"> Grave Disability due to MHD</t>
  </si>
  <si>
    <t>Grave Disability due to severe SUD</t>
  </si>
  <si>
    <t>Grave Disability due to MHD and a severe SUD</t>
  </si>
  <si>
    <t>Danger to Self</t>
  </si>
  <si>
    <t>72-Hour Admissions</t>
  </si>
  <si>
    <t>72-Hour Detainments</t>
  </si>
  <si>
    <t>14-Day Intensive Treatment - Admissions</t>
  </si>
  <si>
    <t>Additional 14-Day Intensive Treatment (Suicidal) - Admissions</t>
  </si>
  <si>
    <t>30-Day Intensive Treatment - Admissions</t>
  </si>
  <si>
    <t>Additional 30-Day Intensive Treatment - Admissions</t>
  </si>
  <si>
    <t>Female2</t>
  </si>
  <si>
    <t>5303 and 5304</t>
  </si>
  <si>
    <t>Unknown - Not Reported 2</t>
  </si>
  <si>
    <t xml:space="preserve">Total by Sex </t>
  </si>
  <si>
    <t xml:space="preserve">Total Age Group </t>
  </si>
  <si>
    <t>Total by 
Gender Identity</t>
  </si>
  <si>
    <t>Total by Race</t>
  </si>
  <si>
    <t xml:space="preserve">Total by Ethnicity </t>
  </si>
  <si>
    <t>Total by Sexual Orientation</t>
  </si>
  <si>
    <t>Total by Sequential Holds</t>
  </si>
  <si>
    <t>Total by Veteran Status</t>
  </si>
  <si>
    <t>Stable Housed</t>
  </si>
  <si>
    <t>Jail - Correctional Facility</t>
  </si>
  <si>
    <t>Declined to State2</t>
  </si>
  <si>
    <t>Total by Housing Status</t>
  </si>
  <si>
    <t>Total by 
Medi-Cal Status</t>
  </si>
  <si>
    <t xml:space="preserve">AGE GROUP 
Enter the number of persons by AGE GROUP ADMITTED/DETAINED. Age should be determined at the time when the person is first admitted. 
</t>
  </si>
  <si>
    <t>ETHNICITY 
Enter the number of persons by ETHNICITY ADMITTED/DETAINED under W&amp;I Code Section 5150. Ethnicity refers to the cultural expression of identity and can be connected to one's racial, national, tribal, religious, linguistic, or cultural origin or background.</t>
  </si>
  <si>
    <t xml:space="preserve">GENDER IDENTITY
Enter the number of persons by GENDER IDENTITY ADMITTED/DETAINED. Gender identity is defined as the gender a person identifies as, which may differ from the sex and gender assigned at birth.
</t>
  </si>
  <si>
    <t xml:space="preserve">Total by Primary Language </t>
  </si>
  <si>
    <t xml:space="preserve">Total Summary of Persons either admitted or detained or  receiving care. </t>
  </si>
  <si>
    <t>Summary of Persons Admitted/Detained in Lanterman-Petris-Short (LPS) Act Holds</t>
  </si>
  <si>
    <t>Sub-Total</t>
  </si>
  <si>
    <t>Reporting Fiscal Year and Quarter</t>
  </si>
  <si>
    <t xml:space="preserve">California Welfare and Institution (W&amp;I) Code Section </t>
  </si>
  <si>
    <t>FYXX-XX QX</t>
  </si>
  <si>
    <t xml:space="preserve">TOTAL SUMMARY
Enter the total summary of persons either admitted or detained and receiving care for this reporting quarter. If the same person was admitted more than once during the quarter for evaluation and treatment, count for each admission and detention. </t>
  </si>
  <si>
    <t>Evaluation/Treatment or Receiving Care for 
Adults (18+ Years)</t>
  </si>
  <si>
    <r>
      <t xml:space="preserve">Temporary Conservatorships 
(if Temporary Conservatorship is extended do </t>
    </r>
    <r>
      <rPr>
        <u/>
        <sz val="11"/>
        <color theme="1"/>
        <rFont val="Calibri"/>
        <family val="2"/>
        <scheme val="minor"/>
      </rPr>
      <t>not</t>
    </r>
    <r>
      <rPr>
        <sz val="11"/>
        <color theme="1"/>
        <rFont val="Calibri"/>
        <family val="2"/>
        <scheme val="minor"/>
      </rPr>
      <t xml:space="preserve"> count it again)</t>
    </r>
  </si>
  <si>
    <t>LPS Act Holds for Evaluation/Treatment - Admissions/Detainments</t>
  </si>
  <si>
    <t>180-Day (Post Certification) Intensive Treatment - Admissions</t>
  </si>
  <si>
    <t>Primary Language 
(Select from Drop-Down List)</t>
  </si>
  <si>
    <t>Declined to State3</t>
  </si>
  <si>
    <t>Declined to State4</t>
  </si>
  <si>
    <t>Declined to State5</t>
  </si>
  <si>
    <t>Declined to State6</t>
  </si>
  <si>
    <t xml:space="preserve">Evaluation/Treatment or Receiving Care for Child/Adolescent (0-17 Years) </t>
  </si>
  <si>
    <t>Unknown - Not Reported 3</t>
  </si>
  <si>
    <t>Unknown - Not Reported 4</t>
  </si>
  <si>
    <t>Unknown - Not Reported 5</t>
  </si>
  <si>
    <t>Unknown - Not Reported 6</t>
  </si>
  <si>
    <t>Transfers Pursuant to Penal Code (PC) Section 4011.6 
Involuntary LPS Admissions</t>
  </si>
  <si>
    <t>Transfers Pursuant to Penal Code (PC) Section 4011.6 
Voluntary LPS Admissions* (Not counted in the Totals)</t>
  </si>
  <si>
    <t xml:space="preserve">Enter the names of all facilities and other entities, public or private, designated by the county to which at least one person during the quarter was either admitted and/or detained involuntarily for 72-Hour Evaluation and Treatment, 14-Day Intensive Treatment, Additional 14-Day Intensive Treatment (Suicidal), 30-Day Intensive Treatment, Additional 30-Day Intensive Treatment, or 180-Day Post Certification Intensive Treatment, Conservatorships, and PC Section 4011.6 admissions. 
</t>
  </si>
  <si>
    <t>W&amp;I Code Section</t>
  </si>
  <si>
    <t>Turkish</t>
  </si>
  <si>
    <t>Hebrew</t>
  </si>
  <si>
    <t>Unknown - Not Reported</t>
  </si>
  <si>
    <t xml:space="preserve">Topic: </t>
  </si>
  <si>
    <t xml:space="preserve">Quarterly Reporting Schedule </t>
  </si>
  <si>
    <t xml:space="preserve">LPS Facilities &amp; Other Entities must submit data to BHS by: </t>
  </si>
  <si>
    <t>Resource:</t>
  </si>
  <si>
    <r>
      <rPr>
        <b/>
        <sz val="12"/>
        <color theme="1"/>
        <rFont val="Calibri"/>
        <family val="2"/>
        <scheme val="minor"/>
      </rPr>
      <t xml:space="preserve">SB929 Data Collection Mapping Flow: </t>
    </r>
    <r>
      <rPr>
        <sz val="12"/>
        <color theme="1"/>
        <rFont val="Calibri"/>
        <family val="2"/>
        <scheme val="minor"/>
      </rPr>
      <t xml:space="preserve">
LPS/Other Facilities submit quarterly data to BHS. 
BHS submit aggregate data to DHCS.  </t>
    </r>
  </si>
  <si>
    <r>
      <rPr>
        <b/>
        <sz val="11"/>
        <color theme="1"/>
        <rFont val="Calibri"/>
        <family val="2"/>
        <scheme val="minor"/>
      </rPr>
      <t>Footnotes:</t>
    </r>
    <r>
      <rPr>
        <sz val="11"/>
        <color theme="1"/>
        <rFont val="Calibri"/>
        <family val="2"/>
        <scheme val="minor"/>
      </rPr>
      <t xml:space="preserve"> LPS facilities shall submit data point using this new SB (929) log to BHS by the 15th of the following month ending the reporting quarter. 
*This data point is not counted in the Totals, internal use of data.   
</t>
    </r>
  </si>
  <si>
    <t>FY24-25 Q1</t>
  </si>
  <si>
    <t xml:space="preserve">Date Report Prepared:  </t>
  </si>
  <si>
    <t>Due by the 15th of the month following the end of each reporting quarter</t>
  </si>
  <si>
    <t xml:space="preserve">LPS Facility Name:  </t>
  </si>
  <si>
    <t xml:space="preserve">FY24-25 Q1 LPS Totals </t>
  </si>
  <si>
    <t xml:space="preserve">Facility Type:  </t>
  </si>
  <si>
    <t>County LPS Designated and Approved Facility</t>
  </si>
  <si>
    <t>County LPS Designated and Approved Jail Inpatient Unit</t>
  </si>
  <si>
    <t>Other Entity</t>
  </si>
  <si>
    <t xml:space="preserve">Admitted/Detained Once (1) </t>
  </si>
  <si>
    <t>Admitted/Detained between (2-5) times</t>
  </si>
  <si>
    <t>Admitted/Detained between (6-8) times</t>
  </si>
  <si>
    <t>Admitted/Detained more than (8+) times</t>
  </si>
  <si>
    <t xml:space="preserve"> Declined to State</t>
  </si>
  <si>
    <t>Arabic</t>
  </si>
  <si>
    <t>American Sign Language (ASL)</t>
  </si>
  <si>
    <t>Armenian</t>
  </si>
  <si>
    <t>Hindi</t>
  </si>
  <si>
    <t>Mien</t>
  </si>
  <si>
    <t>Decline to State</t>
  </si>
  <si>
    <t>Private 
(HMO, PPO, DOD, Tricare)</t>
  </si>
  <si>
    <t>Public
(County funded, Medi-Cal, Medicare, Indian Health Services)</t>
  </si>
  <si>
    <t>Unknown Not Reported</t>
  </si>
  <si>
    <t>Other (Uninsured or self-pay)</t>
  </si>
  <si>
    <t xml:space="preserve">Table 1. </t>
  </si>
  <si>
    <t xml:space="preserve">Table 2. </t>
  </si>
  <si>
    <t xml:space="preserve">Quarter 1 (July 1 through September 30) Submit in October 
Quarter 2 (October 1 through December 31) Submit in January 
Quarter 3 (January 1 through March 31) Submit in April 
Quarter 4 (April 1 through June 30) Submit in July  </t>
  </si>
  <si>
    <t>PRIMARY LANGUAGE
Primary language is defined as that language, including sign language, which must be used by an individual to communicate effectively, and which is so identified by the individual. 
(Drop-Down List)</t>
  </si>
  <si>
    <t xml:space="preserve">County Contracted Beds:   </t>
  </si>
  <si>
    <r>
      <rPr>
        <b/>
        <sz val="12"/>
        <color theme="1"/>
        <rFont val="Arial"/>
        <family val="2"/>
      </rPr>
      <t xml:space="preserve">Name, Title &amp; Telephone No. of Person Preparing Report: </t>
    </r>
    <r>
      <rPr>
        <sz val="12"/>
        <color theme="1"/>
        <rFont val="Arial"/>
        <family val="2"/>
      </rPr>
      <t xml:space="preserve"> </t>
    </r>
  </si>
  <si>
    <t>Assessment</t>
  </si>
  <si>
    <t>Evaluation</t>
  </si>
  <si>
    <t>Medication Treatment</t>
  </si>
  <si>
    <t>Crisis intervention</t>
  </si>
  <si>
    <t>Psychiatric Treatment Services</t>
  </si>
  <si>
    <t>Psychologist Services</t>
  </si>
  <si>
    <t>Total by Services Provided or Offered</t>
  </si>
  <si>
    <t>Permanent Conservatorships (newly and re-established)</t>
  </si>
  <si>
    <t>FY24-25 Q2</t>
  </si>
  <si>
    <t xml:space="preserve">FY24-25 Q2 LPS Totals </t>
  </si>
  <si>
    <t xml:space="preserve">RACE
Enter the number of persons by RACE ADMITTED/DETAINED under W&amp;I Code Section 5150. This is a social definition of race recognized in this country and not an attempt to define race biologically, anthropologically, or genetically. In addition, it is recognized that the categories of race items include racial and national origin or sociocultural groups.
</t>
  </si>
  <si>
    <t xml:space="preserve">SUMMARY OF SEQUENTIAL HOLDS
Enter the number of ADMISSIONS and/or Detainments per 
Evaluation and Treatment Holds under (W&amp;I) Codes Section 5150, 5250, 5260, 5270.15, 5270.70, 5303, and 5304. 
 DO NOT REPORT DATA  FOR GRAYED-OUT AREAS FOR THIS QUARTER. </t>
  </si>
  <si>
    <t>PAYER - FUNDING 
Enter the total number of individuals by the payer information or funding used to pay for services during the quarter.</t>
  </si>
  <si>
    <r>
      <t xml:space="preserve">CONDITION FOR ADMISSION
Enter the number of persons by Condition for Admission. Admitted/Detained under (W&amp;I) Code Sections 5150, 5250, 5260, 5270.15, 5270.70, 5303, and 5304. 
Important Notice- San Diego County has not fully implemented SB-43  for Grave Disability due to Severe Substance Use Disorder (SUD)  and Grave Disability due to MHD and a severe SUD. 
</t>
    </r>
    <r>
      <rPr>
        <b/>
        <sz val="12"/>
        <color theme="0"/>
        <rFont val="Calibri"/>
        <family val="2"/>
        <scheme val="minor"/>
      </rPr>
      <t xml:space="preserve">DO NOT REPORT DATA  FOR GRAYED-OUT AREAS FOR THIS QUARTER.  </t>
    </r>
    <r>
      <rPr>
        <b/>
        <sz val="10"/>
        <color theme="0"/>
        <rFont val="Calibri"/>
        <family val="2"/>
        <scheme val="minor"/>
      </rPr>
      <t xml:space="preserve">
</t>
    </r>
  </si>
  <si>
    <t>SERVICES PROVIDED OR OFFERED 
Enter the total number of persons placed on each type of hold that was provided or offered the following services during the quarter in a county-designated facility or other entity, according to the categories below: 
Refer to the Data Element Dictionary for complete definitions of type of services provided or offered.</t>
  </si>
  <si>
    <t xml:space="preserve">HOUSING STATUS
Enter the number of persons by HOUSING STATUS either admitted or detained and receiving care.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t>
  </si>
  <si>
    <t>Revised Template 9.19.24 lgf</t>
  </si>
  <si>
    <t>BHIN</t>
  </si>
  <si>
    <t xml:space="preserve">GENDER IDENTITY
Collect the GENDER IDENTITY of persons either admitted or detained involuntarily during the quarter. 
Gender identity is defined as the gender a person identifies as, which may differ from the sex and gender assigned at birth.
</t>
  </si>
  <si>
    <t>ETHNICITY 
Collect the ETHNICITY of persons either admitted or detained involuntarily during the quarter. 
Ethnicity refers to the cultural expression of identity and can be connected to one's racial, national, tribal, religious, linguistic, or cultural origin or background.</t>
  </si>
  <si>
    <t>Unknown - 
Not Reported 3</t>
  </si>
  <si>
    <t xml:space="preserve">SEXUAL ORIENTATION  
Collect the SEXUAL ORIENTATION of persons either admitted or detained involuntarily during the quarter.
Sexual orientation is defined as a person’s identification of their emotional, romantic, sexual, or affectional attraction to another person.
</t>
  </si>
  <si>
    <t>Permanent Conservatorships (newly and re-established)
(include in this count any Permanent Conservatorships established for persons previously under Temporary Conservatorship).</t>
  </si>
  <si>
    <t>QIMatters.HHSA@sdcounty.ca.gov</t>
  </si>
  <si>
    <t xml:space="preserve">For all inquiries contact BHS -LPS Team via email at: </t>
  </si>
  <si>
    <t>To eliminate duplicate reporting:</t>
  </si>
  <si>
    <t xml:space="preserve">A person who initially is admitted to a unit within a facility and is subsequently transferred to another unit within the same facility or to another facility for the same treatment episode while being held under the same W&amp;I Code section is to be counted only once. This person is to be counted in the unit or facility where each specific detention was initiated. </t>
  </si>
  <si>
    <t xml:space="preserve">Is provided by County of San Diego, BHS - LPS Team. </t>
  </si>
  <si>
    <t>SB-929 LPS Reporting Template (Combined DHCS 1008, 1009, and 1010)</t>
  </si>
  <si>
    <t xml:space="preserve">Person Preparing Report: Name, Title &amp; Phone # </t>
  </si>
  <si>
    <t>PRIMARY LANGUAGE - LIST</t>
  </si>
  <si>
    <t xml:space="preserve">LPS  Act Hold: Admitted or detained involuntarily for 72-Hour Evaluation and Treatment, 14-Day Intensive Treatment, Additional 14-Day Intensive Treatment (Suicidal), 30-Day Intensive Treatment, Additional 30-Day Intensive Treatment, 180-Day Post Certification Intensive Treatment, Temporary Conservatorship, Permanent Conservatorship, or Transferred Pursuant to Penal Code Section 4011.6.
</t>
  </si>
  <si>
    <t>Non-Binary/Genderqueer (neither exclusively male nor female)</t>
  </si>
  <si>
    <r>
      <t xml:space="preserve">CONDITION FOR ADMISSION
Collect the condition for admission or detainment of persons admitted or detained involuntarily during this quarter for 72-Hour Evaluation and Treatment, 14-Day Intensive Treatment, Additional 14-Day Intensive Treatment (Suicidal), 30-Day Intensive Treatment, Additional 30-Day Intensive Treatment, and  180-Day Post Certification Intensive Treatment.
Important Notice- San Diego County has not fully implemented SB-43  for Grave Disability due to Severe Substance Use Disorder (SUD)  and Grave Disability due to MHD and a severe SUD. 
</t>
    </r>
    <r>
      <rPr>
        <b/>
        <sz val="12"/>
        <color theme="0"/>
        <rFont val="Calibri"/>
        <family val="2"/>
        <scheme val="minor"/>
      </rPr>
      <t xml:space="preserve">DO NOT REPORT DATA  FOR GRAYED-OUT AREAS FOR THIS QUARTER.  </t>
    </r>
    <r>
      <rPr>
        <b/>
        <sz val="10"/>
        <color theme="0"/>
        <rFont val="Calibri"/>
        <family val="2"/>
        <scheme val="minor"/>
      </rPr>
      <t xml:space="preserve">
</t>
    </r>
  </si>
  <si>
    <t>Total by 
Payer - Funding  Status</t>
  </si>
  <si>
    <t xml:space="preserve">VETERAN STATUS
Collect the VETERAN STATUS of persons either admitted or detained involuntarily during the quarter.
A  veteran is defined as a person who served in the active military, naval, air, or space service, and who was discharged or released from service.
DO NOT REPORT DATA  FOR GRAYED-OUT AREAS. </t>
  </si>
  <si>
    <t xml:space="preserve">AGE GROUP 
Collect the  AGE GROUP of persons either admitted or detained involuntary during the quarter.  
Age should be determined at the time when the person is first admitted or detained. 
</t>
  </si>
  <si>
    <t xml:space="preserve">SEX 
Collect the SEX of persons either admitted or detained involuntarily during the quarter. 
Sex is defined as the biological sex a person was assigned at birth. 
DO NOT REPORT DATA  FOR GRAYED-OUT AREAS. </t>
  </si>
  <si>
    <t xml:space="preserve">RACE
Collect the RACE of persons either admitted or detained involuntarily during the quarter. 
This is a social definition of race recognized in this country and not an attempt to define race biologically, anthropologically, or genetically. In addition, it is recognized that the categories of the race item include racial and national origin or sociocultural groups.
</t>
  </si>
  <si>
    <t>SERVICES PROVIDED OR OFFERED 
Report the total number of persons placed on each type of hold that were provided or offered the following services during the quarter in a county-designated facility or other entity, according to the categories below:
Refer to the Data Element Dictionary for complete definitions of type of services provided or offered.</t>
  </si>
  <si>
    <t>PAYER - FUNDING 
Collect the number of individuals by the payer information or funding used to pay for services during the quarter.</t>
  </si>
  <si>
    <t>PRIMARY LANGUAGE
Collect the primary language of persons either admitted or detained involuntarily for 72-Hour Evaluation and Treatment, 14-Day Intensive Treatment, Additional 14-Day Intensive Treatment (Suicidal), 30-Day Intensive Treatment, Additional 30-Day Intensive Treatment, and 180-Day Post Certification Intensive Treatment.
Primary language is defined as that language, including sign language, which must be used by an individual to communicate effectively, and which is so identified by the individual. (Drop-Down List)</t>
  </si>
  <si>
    <t>Total by 
Sequential Holds</t>
  </si>
  <si>
    <t xml:space="preserve">SUMMARY OF SEQUENTIAL HOLDS
Collect the data on the number of involuntary  "admissions or detentions between" one (1) time, between two to five (2 to 5) times, six to eight (6 to 8) times, and more than 8 times in a quarter for 72-Hour Evaluation and Treatment, 14-Day Intensive Treatment, Additional 14-Day Intensive Treatment (Suicidal), 30-Day Intensive Treatment, Additional 30-Day Intensive Treatment, and 180-Day Post Certification Intensive Treatment.
A sequential hold is defined as the number of times in a quarter a person is admitted or detained involuntarily in one or more detention classification per detention classification. If a person is admitted under multiple detention classifications, they should be counted separately for each classification. 
DO NOT REPORT DATA  FOR GRAYED-OUT AREAS. </t>
  </si>
  <si>
    <t xml:space="preserve">TOTAL SUMMARY OF PERSONS 
Collect the total "number of  persons" either admitted or detained involuntary per LPS Act Hold during  the reporting quarter. 
If the same person was either admitted or detained involuntarily more than once during the reporting quarter, count each admission or detainment separately in the SUMMARY OF SEQUENTIAL HOLDS category. </t>
  </si>
  <si>
    <t xml:space="preserve">HOUSING STATUS
Collect the HOUSING STATUS of persons either admitted or detained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DO NOT REPORT DATA  FOR GRAYED-OUT AREAS. </t>
  </si>
  <si>
    <t xml:space="preserve">FACILITY TYPE  </t>
  </si>
  <si>
    <t>Summary of Persons Admitted/Detained in Lanterman-Petris-Short (LPS) Act Holds - LPS Facility</t>
  </si>
  <si>
    <r>
      <rPr>
        <b/>
        <sz val="11"/>
        <color theme="1"/>
        <rFont val="Calibri"/>
        <family val="2"/>
        <scheme val="minor"/>
      </rPr>
      <t>Footnotes:</t>
    </r>
    <r>
      <rPr>
        <sz val="11"/>
        <color theme="1"/>
        <rFont val="Calibri"/>
        <family val="2"/>
        <scheme val="minor"/>
      </rPr>
      <t xml:space="preserve"> Submit data point using this SB-929 Reporting log to BHS by the 15th of the following month ending the reporting quarter. 
*Voluntary LPS Admission for Transfers Pursuant to Penal Code Section 4011.6 data point is not counted in the LPS Totals row, this data point is used for internal purpose.   
</t>
    </r>
  </si>
  <si>
    <t>Revised Template 01/02/25 lgf</t>
  </si>
  <si>
    <t xml:space="preserve">LPS Involuntary Detention Data - Frequently Asked Questions (FAQs)  
</t>
  </si>
  <si>
    <t>LPS ACT INVOLUNTARY DETENTION DATA FAQs - 10/2024</t>
  </si>
  <si>
    <t xml:space="preserve">FY24-25 Q3 LPS Totals </t>
  </si>
  <si>
    <t xml:space="preserve">LPS  Act Hold: Admitted or detained involuntarily for 72-Hour Evaluation and Treatment, 14-Day Intensive Treatment, Additional 14-Day Intensive Treatment (Suicidal), 30-Day Intensive Treatment, Additional 30-Day Intensive Treatment, 180-Day Post Certification Intensive Treatment, Temporary Conservatorship, Permanent Conservatorship, or Transferred Pursuant to Penal Code Section 4011.6.
</t>
  </si>
  <si>
    <r>
      <t xml:space="preserve">CONDITION FOR ADMISSION
Collect the condition for admission or detainment of persons admitted or detained involuntarily during this quarter for 72-Hour Evaluation and Treatment, 14-Day Intensive Treatment, Additional 14-Day Intensive Treatment (Suicidal), 30-Day Intensive Treatment, Additional 30-Day Intensive Treatment, and  180-Day Post Certification Intensive Treatment.
Important Notice Update - San Diego County has fully implemented SB-43  for Grave Disability due to Severe Substance Use Disorders (SUD) effective January 1, 2025.  
</t>
    </r>
    <r>
      <rPr>
        <b/>
        <sz val="11"/>
        <color theme="0"/>
        <rFont val="Calibri"/>
        <family val="2"/>
        <scheme val="minor"/>
      </rPr>
      <t xml:space="preserve">DO NOT REPORT DATA  FOR GRAYED-OUT AREAS.   </t>
    </r>
    <r>
      <rPr>
        <b/>
        <sz val="10"/>
        <color theme="0"/>
        <rFont val="Calibri"/>
        <family val="2"/>
        <scheme val="minor"/>
      </rPr>
      <t xml:space="preserve">
</t>
    </r>
  </si>
  <si>
    <t xml:space="preserve">SEX 
Collect the SEX of persons either admitted or detained involuntarily.
Sex is defined as the biological sex a person was assigned at birth. 
DO NOT REPORT DATA  FOR GRAYED-OUT AREAS. </t>
  </si>
  <si>
    <t>ETHNICITY 
Collect the ETHNICITY of persons either admitted or detained involuntarily.
Ethnicity refers to the cultural expression of identity and can be connected to one's racial, national, tribal, religious, linguistic, or cultural origin or background.</t>
  </si>
  <si>
    <t xml:space="preserve">SUMMARY OF SEQUENTIAL HOLDS
Collect the data on the number of involuntary  "admissions or detentions between" one (1) time, between two to five (2 to 5) times, six to eight (6 to 8) times, and more than 8 times in a quarter for 72-Hour Evaluation and Treatment, 14-Day Intensive Treatment, Additional 14-Day Intensive Treatment (Suicidal), 30-Day Intensive Treatment, Additional 30-Day Intensive Treatment, and 180-Day Post Certification Intensive Treatment.
A sequential hold is defined as the number of times in a quarter a person is admitted or detained involuntarily in one or more detention classification per detention classification. If a person is admitted under multiple detention classifications, they should be counted separately for each classification. 
DO NOT REPORT DATA  FOR GRAYED-OUT AREAS. </t>
  </si>
  <si>
    <t xml:space="preserve">VETERAN STATUS
Collect the VETERAN STATUS of persons either admitted or detained involuntarily during the quarter.
A  veteran is defined as a person who served in the active military, naval, air, or space service, and who was discharged or released from service.
DO NOT REPORT DATA  FOR GRAYED-OUT AREAS. </t>
  </si>
  <si>
    <t xml:space="preserve">HOUSING STATUS
Collect the HOUSING STATUS of persons either admitted or detained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DO NOT REPORT DATA  FOR GRAYED-OUT AREAS. </t>
  </si>
  <si>
    <t>LPS Designated Facilities and Approved Facilities</t>
  </si>
  <si>
    <t>TOTAL SUMMARY OF PERSONS -  INVOLUNTARY HOLDS FOR EVALUATION/TREATMENT OR RECIEVING CARE
Collect the total "number of  persons" either admitted or detained involuntary per LPS Act Hold during  the reporting quarter. 
If the same person was either admitted or detained involuntarily more than once during the reporting quarter, count each admission or detainment separately in the SUMMARY OF SEQUENTIAL HOLDS category. 
Each person who is on a 5150 is to be counted in the unit or facility where the specific detention was initiated.  A person who initially is admitted to a unit within a facility and is subsequently transferred to another unit within the same facility or to another facility for the same treatment episode while being held under the same W&amp;I Code section is to be counted only once  to avoid duplicate reporting.</t>
  </si>
  <si>
    <t xml:space="preserve">Involuntary Holds for Child/Adolescent 
(0-17 Years) </t>
  </si>
  <si>
    <t>Involuntary Holds for Adults 
(18+ Years)</t>
  </si>
  <si>
    <t>Involuntary Holds for Age Group Unknown</t>
  </si>
  <si>
    <t xml:space="preserve">Total Summary of Persons Either Admitted or Detained </t>
  </si>
  <si>
    <t>Admitted/Detained more than 8 times</t>
  </si>
  <si>
    <t>FY24-25 Q3</t>
  </si>
  <si>
    <t>Revised Template 03/14/25 lgf</t>
  </si>
  <si>
    <t xml:space="preserve">Facility Address: </t>
  </si>
  <si>
    <t xml:space="preserve">Person Preparing Report: Name, Title, Phone # &amp; Email Address  </t>
  </si>
  <si>
    <t xml:space="preserve">Facility Name:  </t>
  </si>
  <si>
    <t>Native Hawaiian or Pacific Islander</t>
  </si>
  <si>
    <t xml:space="preserve">Public (Medi-Cal) </t>
  </si>
  <si>
    <t>Crisis Intervention</t>
  </si>
  <si>
    <t>Higher Level of Care</t>
  </si>
  <si>
    <t>Lower Level of Care</t>
  </si>
  <si>
    <t>Community Setting</t>
  </si>
  <si>
    <t xml:space="preserve">Involuntary to Voluntary </t>
  </si>
  <si>
    <t>Jail Setting</t>
  </si>
  <si>
    <t>08h – 15h59m (between 08 hours and 15 hours and 59 minutes, inclusive)</t>
  </si>
  <si>
    <t>16h – 23h59m (between 16 hours and 23 hours and 59 minutes, inclusive)</t>
  </si>
  <si>
    <t>24h – 31h59m (between 24 hours and 31 hours and 59 minutes, inclusive)</t>
  </si>
  <si>
    <t>32h – 39h59m (between 32 hours and 39 hours and 59 minutes, inclusive)</t>
  </si>
  <si>
    <t>40h – 47h59m (between 40 hours and 47 hours and 59 minutes, inclusive)</t>
  </si>
  <si>
    <t>56h – 63h59m (between 56 hours and 63 hours and 59 minutes, inclusive)</t>
  </si>
  <si>
    <t>64h – 71h59m (between 64 hours and 71 hours and 59 minutes, inclusive)</t>
  </si>
  <si>
    <t>≥72h (equal to or greater than 72 hours)</t>
  </si>
  <si>
    <r>
      <t xml:space="preserve">Unknown - Not Reported </t>
    </r>
    <r>
      <rPr>
        <b/>
        <sz val="11"/>
        <color theme="9"/>
        <rFont val="Calibri"/>
        <family val="2"/>
        <scheme val="minor"/>
      </rPr>
      <t>6</t>
    </r>
  </si>
  <si>
    <t>48h – 55h59m (between 48 hours and 55 hours and 59 minutes, inclusive)</t>
  </si>
  <si>
    <t>≤ 07h - 59m 
(less than 08 hours)</t>
  </si>
  <si>
    <t xml:space="preserve">LPS Act Holds </t>
  </si>
  <si>
    <t>14-Day Intensive Treatment - Admission</t>
  </si>
  <si>
    <t>Additional 14-Day Intensive Treatment (Suicidal) - Admission</t>
  </si>
  <si>
    <t>30-Day Intensive Treatment - Admission</t>
  </si>
  <si>
    <t>Additional 30-Day Intensive Treatment - Admission</t>
  </si>
  <si>
    <t>180-Day (Post Certification) Intensive Treatment - Admission</t>
  </si>
  <si>
    <t xml:space="preserve">Total Summary of Persons Either Detained and/or Admitted </t>
  </si>
  <si>
    <r>
      <t>Male</t>
    </r>
    <r>
      <rPr>
        <b/>
        <sz val="11"/>
        <color theme="9"/>
        <rFont val="Calibri"/>
        <family val="2"/>
        <scheme val="minor"/>
      </rPr>
      <t>2</t>
    </r>
  </si>
  <si>
    <r>
      <t>Female</t>
    </r>
    <r>
      <rPr>
        <b/>
        <sz val="11"/>
        <color theme="9"/>
        <rFont val="Calibri"/>
        <family val="2"/>
        <scheme val="minor"/>
      </rPr>
      <t>2</t>
    </r>
  </si>
  <si>
    <r>
      <t xml:space="preserve">Unknown - Not Reported </t>
    </r>
    <r>
      <rPr>
        <b/>
        <sz val="11"/>
        <color theme="9"/>
        <rFont val="Calibri"/>
        <family val="2"/>
        <scheme val="minor"/>
      </rPr>
      <t>3</t>
    </r>
  </si>
  <si>
    <r>
      <t>Declined to State</t>
    </r>
    <r>
      <rPr>
        <b/>
        <sz val="11"/>
        <color theme="9"/>
        <rFont val="Calibri"/>
        <family val="2"/>
        <scheme val="minor"/>
      </rPr>
      <t>2</t>
    </r>
  </si>
  <si>
    <r>
      <t xml:space="preserve">Unknown - Not Reported </t>
    </r>
    <r>
      <rPr>
        <b/>
        <sz val="11"/>
        <color theme="9"/>
        <rFont val="Calibri"/>
        <family val="2"/>
        <scheme val="minor"/>
      </rPr>
      <t>2</t>
    </r>
  </si>
  <si>
    <r>
      <t>Declined to State</t>
    </r>
    <r>
      <rPr>
        <b/>
        <sz val="11"/>
        <color theme="9"/>
        <rFont val="Calibri"/>
        <family val="2"/>
        <scheme val="minor"/>
      </rPr>
      <t>3</t>
    </r>
  </si>
  <si>
    <r>
      <t xml:space="preserve">Unknown - 
Not Reported </t>
    </r>
    <r>
      <rPr>
        <b/>
        <sz val="11"/>
        <color theme="9"/>
        <rFont val="Calibri"/>
        <family val="2"/>
        <scheme val="minor"/>
      </rPr>
      <t>3</t>
    </r>
  </si>
  <si>
    <r>
      <t>Declined to State</t>
    </r>
    <r>
      <rPr>
        <b/>
        <sz val="11"/>
        <color theme="9"/>
        <rFont val="Calibri"/>
        <family val="2"/>
        <scheme val="minor"/>
      </rPr>
      <t>4</t>
    </r>
  </si>
  <si>
    <r>
      <t xml:space="preserve">Unknown - Not Reported </t>
    </r>
    <r>
      <rPr>
        <b/>
        <sz val="11"/>
        <color theme="9"/>
        <rFont val="Calibri"/>
        <family val="2"/>
        <scheme val="minor"/>
      </rPr>
      <t>4</t>
    </r>
  </si>
  <si>
    <t xml:space="preserve">No. County Contracted Beds:   </t>
  </si>
  <si>
    <r>
      <t xml:space="preserve">Unknown - Not Reported </t>
    </r>
    <r>
      <rPr>
        <b/>
        <sz val="11"/>
        <color theme="9"/>
        <rFont val="Calibri"/>
        <family val="2"/>
        <scheme val="minor"/>
      </rPr>
      <t>5</t>
    </r>
  </si>
  <si>
    <r>
      <t>Declined to State</t>
    </r>
    <r>
      <rPr>
        <b/>
        <sz val="11"/>
        <color theme="9"/>
        <rFont val="Calibri"/>
        <family val="2"/>
        <scheme val="minor"/>
      </rPr>
      <t>6</t>
    </r>
  </si>
  <si>
    <r>
      <t>Declined to State</t>
    </r>
    <r>
      <rPr>
        <b/>
        <sz val="11"/>
        <color theme="9"/>
        <rFont val="Calibri"/>
        <family val="2"/>
        <scheme val="minor"/>
      </rPr>
      <t>7</t>
    </r>
  </si>
  <si>
    <r>
      <t>≤ 07h - 59m 
(less than 08 hours)</t>
    </r>
    <r>
      <rPr>
        <b/>
        <sz val="11"/>
        <color theme="9"/>
        <rFont val="Calibri"/>
        <family val="2"/>
        <scheme val="minor"/>
      </rPr>
      <t>2</t>
    </r>
  </si>
  <si>
    <r>
      <t>08h – 15h59m (between 08 hours and 15 hours and 59 minutes, inclusive)</t>
    </r>
    <r>
      <rPr>
        <b/>
        <sz val="11"/>
        <color theme="9"/>
        <rFont val="Calibri"/>
        <family val="2"/>
        <scheme val="minor"/>
      </rPr>
      <t>3</t>
    </r>
  </si>
  <si>
    <r>
      <t>16h – 23h59m (between 16 hours and 23 hours and 59 minutes, inclusive)</t>
    </r>
    <r>
      <rPr>
        <b/>
        <sz val="11"/>
        <color theme="9"/>
        <rFont val="Calibri"/>
        <family val="2"/>
        <scheme val="minor"/>
      </rPr>
      <t>2</t>
    </r>
  </si>
  <si>
    <r>
      <t>24h – 31h59m (between 24 hours and 31 hours and 59 minutes, inclusive)</t>
    </r>
    <r>
      <rPr>
        <b/>
        <sz val="11"/>
        <color theme="9"/>
        <rFont val="Calibri"/>
        <family val="2"/>
        <scheme val="minor"/>
      </rPr>
      <t>2</t>
    </r>
  </si>
  <si>
    <r>
      <t>32h – 39h59m (between 32 hours and 39 hours and 59 minutes, inclusive)</t>
    </r>
    <r>
      <rPr>
        <b/>
        <sz val="11"/>
        <color theme="9"/>
        <rFont val="Calibri"/>
        <family val="2"/>
        <scheme val="minor"/>
      </rPr>
      <t>6</t>
    </r>
  </si>
  <si>
    <r>
      <t>40h – 47h59m (between 40 hours and 47 hours and 59 minutes, inclusive)</t>
    </r>
    <r>
      <rPr>
        <b/>
        <sz val="11"/>
        <color theme="9"/>
        <rFont val="Calibri"/>
        <family val="2"/>
        <scheme val="minor"/>
      </rPr>
      <t>7</t>
    </r>
  </si>
  <si>
    <r>
      <t>48h – 55h59m (between 48 hours and 55 hours and 59 minutes, inclusive)</t>
    </r>
    <r>
      <rPr>
        <b/>
        <sz val="11"/>
        <color theme="9"/>
        <rFont val="Calibri"/>
        <family val="2"/>
        <scheme val="minor"/>
      </rPr>
      <t xml:space="preserve"> 8</t>
    </r>
  </si>
  <si>
    <r>
      <t>56h – 63h59m (between 56 hours and 63 hours and 59 minutes, inclusive)</t>
    </r>
    <r>
      <rPr>
        <b/>
        <sz val="11"/>
        <color theme="9"/>
        <rFont val="Calibri"/>
        <family val="2"/>
        <scheme val="minor"/>
      </rPr>
      <t>9</t>
    </r>
  </si>
  <si>
    <r>
      <t>64h – 71h59m (between 64 hours and 71 hours and 59 minutes, inclusive)</t>
    </r>
    <r>
      <rPr>
        <b/>
        <sz val="11"/>
        <color theme="9"/>
        <rFont val="Calibri"/>
        <family val="2"/>
        <scheme val="minor"/>
      </rPr>
      <t>2</t>
    </r>
  </si>
  <si>
    <r>
      <t>≥72h (equal to or greater than 72 hours)</t>
    </r>
    <r>
      <rPr>
        <b/>
        <sz val="11"/>
        <color theme="9"/>
        <rFont val="Calibri"/>
        <family val="2"/>
        <scheme val="minor"/>
      </rPr>
      <t>2</t>
    </r>
  </si>
  <si>
    <t>FY25-26 Q1</t>
  </si>
  <si>
    <t xml:space="preserve">FY25-26 Q1 LPS Totals </t>
  </si>
  <si>
    <t>Lack of Bed (Availability</t>
  </si>
  <si>
    <t>Lack of Transportation</t>
  </si>
  <si>
    <t>Other</t>
  </si>
  <si>
    <t>Lack of Staffing</t>
  </si>
  <si>
    <t xml:space="preserve">Admitted/Detained more than 8 times </t>
  </si>
  <si>
    <t xml:space="preserve">14-Day Intensive Treatment </t>
  </si>
  <si>
    <t>Additional 14-Day Intensive Treatment</t>
  </si>
  <si>
    <t>30-Day Intensive Treatment</t>
  </si>
  <si>
    <t xml:space="preserve">Additional 30-Day Intensive Treatment </t>
  </si>
  <si>
    <t xml:space="preserve">180-Day (Post Certification) Intensive Treatment </t>
  </si>
  <si>
    <t xml:space="preserve">Temporary Conservatorships 
</t>
  </si>
  <si>
    <t xml:space="preserve">Permanent Conservatorships
</t>
  </si>
  <si>
    <t xml:space="preserve">Transfers Pursuant to Penal Code (PC) Section 4011.6 
</t>
  </si>
  <si>
    <t>LPS ACT HOLDS</t>
  </si>
  <si>
    <t xml:space="preserve">Table 3. </t>
  </si>
  <si>
    <t xml:space="preserve">72-Hour Admissions </t>
  </si>
  <si>
    <t>Declined to State</t>
  </si>
  <si>
    <t xml:space="preserve">Table 4. </t>
  </si>
  <si>
    <t>OTHER ENTITIES</t>
  </si>
  <si>
    <t>Peace Officers</t>
  </si>
  <si>
    <t>Hospital emergency rooms/departments</t>
  </si>
  <si>
    <t>No Other Entity</t>
  </si>
  <si>
    <t xml:space="preserve">If Other Entity: </t>
  </si>
  <si>
    <r>
      <t>Declined to State</t>
    </r>
    <r>
      <rPr>
        <b/>
        <sz val="11"/>
        <color theme="9"/>
        <rFont val="Calibri"/>
        <family val="2"/>
        <scheme val="minor"/>
      </rPr>
      <t>5</t>
    </r>
  </si>
  <si>
    <t xml:space="preserve">LPS  ACT HOLDs: 
Detained involuntarily for 72-Hour Assessment, Evaluation and Crisis Intervention or detained and/or admitted involuntarily for 72-Hour Assessment, Evaluation, Crisis Intervention and Treatment, admitted for 14-Day Intensive Treatment, Additional 14-Day Intensive Treatment (Suicidal), 30-Day Intensive Treatment, Additional 30-Day Intensive Treatment, 180-Day Post Certification Intensive Treatment, Temporary Conservatorship, Permanent Conservatorship, or Transferred Pursuant to PC Section 4011.6.
</t>
  </si>
  <si>
    <t>SUMMARY OF PERSONS -  DETAINED AND/OR ADMITTED INVOLUNTARY 
Collect the total "number of  persons" either detained and/or admitted  involuntary per LPS Act Hold during  the reporting quarter.  If the same person was either detained and/or admitted more than once during the reporting quarter, count each detainment and/or admission separately in the SUMMARY OF SEQUENTIAL HOLDS category. 
Each person who is on a 5150 is to be counted in the unit or facility where the specific detention was initiated.  A person who initially is admitted to a unit within a facility and is subsequently transferred to another unit within the same facility or to another facility for the same treatment episode while being held under the same W&amp;I Code section is to be counted only once  to avoid duplicate reporting.</t>
  </si>
  <si>
    <t>Professional Persons  Designated by BHD. (Mobile Crisis Teams)</t>
  </si>
  <si>
    <t>LPS Act Hold  
(Select Drop-Down List)</t>
  </si>
  <si>
    <t>AGE GROUP 
Collect the age group of persons either detained and/or admitted involuntary during the quarter.  
Age should be determined at the time when the person is first detained and/or admitted.  
Refer to the Data Element Dictionary for complete definitions:</t>
  </si>
  <si>
    <t xml:space="preserve">GENDER IDENTITY
Collect the gender identity of persons either detained and/or admitted involuntarily during the quarter. 
Gender identity is defined as the gender a person identifies as, which may differ from the sex and gender assigned at birth.
Refer to the Data Element Dictionary for complete definitions:
</t>
  </si>
  <si>
    <t>ETHNICITY 
Collect the ethnicity of persons either detained and/or admitted involuntarily during the quarter.  Ethnicity refers to the cultural expression of identity and can be connected to one's racial, national, tribal, religious, linguistic, or cultural origin or background.
Refer to the Data Element Dictionary for complete definitions:</t>
  </si>
  <si>
    <t xml:space="preserve">SEXUAL ORIENTATION  
Collect the sexual orientation of persons either detained and/or admitted involuntarily during the quarter.
Sexual orientation is defined as a person’s identification of their emotional, romantic, sexual, or affectional attraction to another person.
Refer to the Data Element Dictionary for complete definitions:
</t>
  </si>
  <si>
    <t xml:space="preserve">SEX 
Collect the sex of persons either detained and/or admitted involuntarily during the quarter. Sex is defined as the biological sex a person was assigned at birth. 
Refer to the Data Element Dictionary for complete definitions:
</t>
  </si>
  <si>
    <t xml:space="preserve">HOUSING STATUS
Collect the housing status of persons either detained and/or admitted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t>
  </si>
  <si>
    <t>CLINICAL OUTCOMES
Collect the clinical outcomes of persons either detained and/or admitted involuntarily during the quarter. 
Refer to the Data Element Dictionary for complete definitions and examples of what types of discharge placements fall under each category.</t>
  </si>
  <si>
    <t xml:space="preserve">SUMMARY OF SEQUENTIAL HOLDS
Collect the total number of persons either detained and/or admitted involuntarily between one (1), two to five (2-5), six to eight (6 to 8), and more than 8 times during the quarter.
A sequential hold is defined as the number of times in a quarter a person is detained and/or admitted involuntarily in one or more detention classification. If a person is admitted under multiple detention classifications, they should be counted separately for each classification. 
Refer to the Data Element Dictionary for complete definitions:
DO NOT REPORT DATA  FOR GRAYED-OUT AREAS. </t>
  </si>
  <si>
    <t xml:space="preserve">WAITING PERIOD PRIOR TO EVALUATION OR EVALUATION AND TREATMENT SERVICES IN A DESIGNATED AND APPROVED FACILITY PURSUANT TO SECTION 5150 OR 5151. 
Collect the waiting periods for individuals prior to receiving an evaluation or receiving an evaluation and treatment services in a designated and approved facility pursuant to WIC Section 5150 or 5151. The waiting period shall be calculated from the date and time when the hold began and end on the date and time when the individual received an evaluation or received evaluation and treatment services in a designated facility.
Start: Date and Time when the hold began.
End: Date and Time when the individual received evaluation or received evaluation and treatment services.
Refer to the Data Element Dictionary for complete definitions:
DO NOT REPORT DATA  FOR GRAYED-OUT AREAS. </t>
  </si>
  <si>
    <t xml:space="preserve">REASON FOR WAITING PERIOD
Collect the reasons for waiting periods for individuals prior to receiving an evaluation or receiving an evaluation and treatment services in a designated and approved facility pursuant to WIC Section 5150 or 5151.
Refer to the Data Element Dictionary for complete definitions:
DO NOT REPORT DATA  FOR GRAYED-OUT AREAS. </t>
  </si>
  <si>
    <t xml:space="preserve">SOURCE OF ADMISSION
Collect the elapsed time between when the individual on a 5150 hold arrives at an emergency department and when the individual arrives for detainment/admission at an LPS designated and approved facility. If the source of admission is an emergency department, the elapsed time shall be calculated from the date and time of service and the release from emergency care.
Start: Date and Time when the individual on a 5150 hold arrives at an emergency department.
End: Date and Time when the individual arrives for detainment/admission at an LPS designated and approved facility.
Refer to the Data Element Dictionary for complete definitions:
DO NOT REPORT DATA  FOR GRAYED-OUT AREAS. </t>
  </si>
  <si>
    <t xml:space="preserve">CONDITION FOR DETAINMENT AND/OR ADMISSION- (SB 43)
Report the total number of persons either detained and/or admitted involuntarily according to the categories below:
Important Notice Update - San Diego County fully implemented (SB 43) for Grave Disability due to Severe Substance Use Disorders (SUD) effective January 1, 2025.  
Refer to the Data Element Dictionary for complete definitions:
DO NOT REPORT DATA  FOR GRAYED-OUT AREAS.   
</t>
  </si>
  <si>
    <t>PAYER INFORMATION - FUNDING 
Collect the payer information or funding of persons either detained and/or admitted involuntarily during the quarter. Data pertaining to services shall specify payer information or funding used to pay for services in the payer information/funding category.
Refer to the Data Element Dictionary for complete definitions:</t>
  </si>
  <si>
    <t>LPS Reporting Data Element Dictionary</t>
  </si>
  <si>
    <t>Updated 8/21/25 by LGF</t>
  </si>
  <si>
    <t xml:space="preserve">Rev. (08/21/25) lgf. </t>
  </si>
  <si>
    <t xml:space="preserve">BHIN-25-030-LPS-ACT-SB-929-Phase IV </t>
  </si>
  <si>
    <t>Revised Template 08/21/25 lgf</t>
  </si>
  <si>
    <t xml:space="preserve">RACE
Collect the race of persons either detained and/or admitted involuntarily during the quarter. 
This is a social definition of race recognized in this country and not an attempt to define race biologically, anthropologically, or genetically. In addition, it is recognized that the categories of the race item include racial and national origin or sociocultural groups.
Refer to the Data Element Dictionary for complete definitions:
</t>
  </si>
  <si>
    <t xml:space="preserve">VETERAN STATUS
Collect the veteran status of persons either detained and/or admitted involuntarily during the quarter. A veteran is defined as a person who served in the active military, naval, air, or space service, and who was discharged or released from service.
Refer to the Data Element Dictionary for complete definitions:
</t>
  </si>
  <si>
    <t xml:space="preserve">PRIMARY LANGUAGE
Collect the Primary language of  persons either detained and/or admitted  involuntary per LPS Act Hold during  the reporting quarter. Primary language is defined as that language, including sign language, which must be used by an individual to communicate effectively, and which is so identified by the individual. 
Select the LPS Act Hold and Primary Language from the included 
(Drop-Down List). </t>
  </si>
  <si>
    <t xml:space="preserve">Public (Other) - Medicare, Indian Health Service, and county-funded not otherwise specified. </t>
  </si>
  <si>
    <r>
      <rPr>
        <b/>
        <sz val="11"/>
        <color theme="1"/>
        <rFont val="Calibri"/>
        <family val="2"/>
        <scheme val="minor"/>
      </rPr>
      <t>Footnotes:</t>
    </r>
    <r>
      <rPr>
        <sz val="11"/>
        <color theme="1"/>
        <rFont val="Calibri"/>
        <family val="2"/>
        <scheme val="minor"/>
      </rPr>
      <t xml:space="preserve"> Submit data point using this SB-929 Reporting log to BHS by the 15th of the following month ending the reporting quarter. 
Transfers pursuant to PC Section 4011.6 are defined by California as the transfer of a mentally disordered prisoner to a mental health facility for involuntary treatment under the provisions of the LPS Act, and data should include transfers from a court as well as from a county jail, city jail, or juvenile detention facility. All facilities must be LPS Act approved and meet inpatient service requirements as defined in CCR, Title 9, Article 3, Section 821, and Article 10, Section 660-663.
</t>
    </r>
  </si>
  <si>
    <t xml:space="preserve">Other Entity - (Non-LPS Designated) </t>
  </si>
  <si>
    <t xml:space="preserve">SERVICES PROVIDED OR OFFERED 
Collect the services provided or offered to persons either detained and/or admitted involuntarily during the quarter. Data pertaining to services shall specify payer information or funding used to pay for services in the payer information/funding category. 
Refer to the Data Element Dictionary for complete definitions:
DO NOT REPORT DATA  FOR GRAYED-OUT AREAS.  
</t>
  </si>
  <si>
    <t>ff</t>
  </si>
  <si>
    <t>DHCS - LPS Act Data Element Dictionary v1.3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</si>
</sst>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0"/>
      <name val="Calibri"/>
      <family val="2"/>
      <scheme val="minor"/>
    </font>
    <font>
      <sz val="12"/>
      <color theme="1"/>
      <name val="Calibri"/>
      <family val="2"/>
      <scheme val="minor"/>
    </font>
    <font>
      <b/>
      <sz val="10"/>
      <color theme="0"/>
      <name val="Calibri"/>
      <family val="2"/>
      <scheme val="minor"/>
    </font>
    <font>
      <u/>
      <sz val="11"/>
      <color theme="1"/>
      <name val="Calibri"/>
      <family val="2"/>
      <scheme val="minor"/>
    </font>
    <font>
      <b/>
      <sz val="14"/>
      <color theme="1"/>
      <name val="Calibri"/>
      <family val="2"/>
      <scheme val="minor"/>
    </font>
    <font>
      <b/>
      <sz val="11"/>
      <color theme="1"/>
      <name val="Calibri"/>
      <family val="2"/>
      <scheme val="minor"/>
    </font>
    <font>
      <b/>
      <sz val="12"/>
      <color theme="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sz val="8"/>
      <name val="Calibri"/>
      <family val="2"/>
      <scheme val="minor"/>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Arial"/>
      <family val="2"/>
    </font>
    <font>
      <sz val="11"/>
      <name val="Aptos"/>
      <family val="2"/>
    </font>
    <font>
      <b/>
      <sz val="11"/>
      <color theme="1"/>
      <name val="Arial"/>
      <family val="2"/>
    </font>
    <font>
      <b/>
      <sz val="11"/>
      <color theme="9"/>
      <name val="Calibri"/>
      <family val="2"/>
      <scheme val="minor"/>
    </font>
    <font>
      <b/>
      <sz val="10.5"/>
      <color theme="0"/>
      <name val="Calibri"/>
      <family val="2"/>
      <scheme val="minor"/>
    </font>
    <font>
      <b/>
      <sz val="10.5"/>
      <color theme="1"/>
      <name val="Calibri"/>
      <family val="2"/>
      <scheme val="minor"/>
    </font>
    <font>
      <b/>
      <sz val="14"/>
      <color theme="1"/>
      <name val="Calibri "/>
    </font>
    <font>
      <b/>
      <sz val="12"/>
      <color theme="1"/>
      <name val="Calibri "/>
    </font>
    <font>
      <b/>
      <sz val="10"/>
      <color theme="0"/>
      <name val="Calibri "/>
    </font>
    <font>
      <b/>
      <sz val="11"/>
      <color theme="0"/>
      <name val="Calibri "/>
    </font>
  </fonts>
  <fills count="10">
    <fill>
      <patternFill patternType="none"/>
    </fill>
    <fill>
      <patternFill patternType="gray125"/>
    </fill>
    <fill>
      <patternFill patternType="solid">
        <fgColor theme="0" tint="-0.49998474074526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bgColor theme="9"/>
      </patternFill>
    </fill>
  </fills>
  <borders count="68">
    <border>
      <left/>
      <right/>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theme="0"/>
      </left>
      <right style="thin">
        <color theme="0"/>
      </right>
      <top style="thin">
        <color rgb="FFFFFFFF"/>
      </top>
      <bottom style="thin">
        <color theme="9" tint="0.39997558519241921"/>
      </bottom>
      <diagonal/>
    </border>
    <border>
      <left/>
      <right style="thin">
        <color theme="0"/>
      </right>
      <top style="thin">
        <color rgb="FFFFFFFF"/>
      </top>
      <bottom style="thin">
        <color theme="9" tint="0.3999755851924192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theme="0"/>
      </right>
      <top style="medium">
        <color indexed="64"/>
      </top>
      <bottom/>
      <diagonal/>
    </border>
    <border>
      <left/>
      <right style="medium">
        <color indexed="64"/>
      </right>
      <top style="thin">
        <color indexed="64"/>
      </top>
      <bottom/>
      <diagonal/>
    </border>
    <border>
      <left/>
      <right/>
      <top style="thin">
        <color indexed="64"/>
      </top>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thin">
        <color rgb="FFFFFFFF"/>
      </bottom>
      <diagonal/>
    </border>
    <border>
      <left/>
      <right/>
      <top style="thin">
        <color theme="0"/>
      </top>
      <bottom style="thin">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theme="0"/>
      </right>
      <top/>
      <bottom/>
      <diagonal/>
    </border>
  </borders>
  <cellStyleXfs count="2">
    <xf numFmtId="0" fontId="0" fillId="0" borderId="0"/>
    <xf numFmtId="0" fontId="8" fillId="0" borderId="0" applyNumberFormat="0" applyFill="0" applyBorder="0" applyAlignment="0" applyProtection="0"/>
  </cellStyleXfs>
  <cellXfs count="291">
    <xf numFmtId="0" fontId="0" fillId="0" borderId="0" xfId="0"/>
    <xf numFmtId="0" fontId="0" fillId="0" borderId="0" xfId="0" applyAlignment="1">
      <alignment wrapText="1"/>
    </xf>
    <xf numFmtId="0" fontId="0" fillId="2" borderId="0" xfId="0" applyFill="1"/>
    <xf numFmtId="0" fontId="1" fillId="0" borderId="0" xfId="0" applyFont="1" applyAlignment="1">
      <alignment horizontal="center" vertical="center" wrapText="1"/>
    </xf>
    <xf numFmtId="0" fontId="0" fillId="3" borderId="7" xfId="0" applyFill="1" applyBorder="1" applyAlignment="1">
      <alignment horizontal="center" vertical="center"/>
    </xf>
    <xf numFmtId="0" fontId="0" fillId="0" borderId="3" xfId="0" applyBorder="1" applyAlignment="1">
      <alignment horizontal="center" vertical="top"/>
    </xf>
    <xf numFmtId="0" fontId="0" fillId="4" borderId="3" xfId="0" applyFill="1" applyBorder="1" applyAlignment="1">
      <alignment horizontal="center" vertical="top"/>
    </xf>
    <xf numFmtId="0" fontId="0" fillId="3" borderId="12" xfId="0" applyFill="1" applyBorder="1" applyAlignment="1">
      <alignment horizontal="center" vertical="top"/>
    </xf>
    <xf numFmtId="0" fontId="0" fillId="4" borderId="5" xfId="0" applyFill="1" applyBorder="1" applyAlignment="1">
      <alignment horizontal="center" vertical="top"/>
    </xf>
    <xf numFmtId="0" fontId="0" fillId="3" borderId="15" xfId="0" applyFill="1"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4" borderId="13" xfId="0" applyFill="1" applyBorder="1" applyAlignment="1">
      <alignment horizontal="center" vertical="top" wrapText="1"/>
    </xf>
    <xf numFmtId="0" fontId="2" fillId="0" borderId="0" xfId="0" applyFont="1"/>
    <xf numFmtId="0" fontId="0" fillId="4" borderId="16" xfId="0" applyFill="1" applyBorder="1" applyAlignment="1">
      <alignment horizontal="center" vertical="top" wrapText="1"/>
    </xf>
    <xf numFmtId="0" fontId="3" fillId="0" borderId="0" xfId="0" applyFont="1" applyAlignment="1">
      <alignment horizontal="center" vertical="center" wrapText="1"/>
    </xf>
    <xf numFmtId="0" fontId="0" fillId="6" borderId="5" xfId="0" applyFill="1" applyBorder="1" applyAlignment="1">
      <alignment horizontal="center" vertical="top"/>
    </xf>
    <xf numFmtId="0" fontId="0" fillId="6" borderId="3" xfId="0" applyFill="1" applyBorder="1" applyAlignment="1">
      <alignment horizontal="center" vertical="top"/>
    </xf>
    <xf numFmtId="0" fontId="0" fillId="6" borderId="6" xfId="0" applyFill="1" applyBorder="1" applyAlignment="1">
      <alignment horizontal="center" vertical="top"/>
    </xf>
    <xf numFmtId="0" fontId="0" fillId="6" borderId="13" xfId="0" applyFill="1" applyBorder="1" applyAlignment="1">
      <alignment horizontal="center" vertical="top"/>
    </xf>
    <xf numFmtId="0" fontId="5" fillId="2" borderId="0" xfId="0" applyFont="1" applyFill="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3" borderId="21" xfId="0" applyFill="1" applyBorder="1" applyAlignment="1">
      <alignment horizontal="left"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top" wrapText="1"/>
    </xf>
    <xf numFmtId="0" fontId="0" fillId="3" borderId="22" xfId="0" applyFill="1" applyBorder="1" applyAlignment="1">
      <alignment horizontal="center" vertical="top"/>
    </xf>
    <xf numFmtId="0" fontId="0" fillId="3" borderId="12" xfId="0" applyFill="1" applyBorder="1" applyAlignment="1">
      <alignment horizontal="center" vertical="top" wrapText="1"/>
    </xf>
    <xf numFmtId="0" fontId="0" fillId="6" borderId="12" xfId="0" applyFill="1" applyBorder="1" applyAlignment="1">
      <alignment horizontal="center" vertical="top"/>
    </xf>
    <xf numFmtId="0" fontId="0" fillId="4" borderId="13" xfId="0" applyFill="1" applyBorder="1" applyAlignment="1">
      <alignment horizontal="center" vertical="top"/>
    </xf>
    <xf numFmtId="0" fontId="0" fillId="6" borderId="14" xfId="0" applyFill="1" applyBorder="1" applyAlignment="1">
      <alignment horizontal="center" vertical="top"/>
    </xf>
    <xf numFmtId="0" fontId="0" fillId="6" borderId="15" xfId="0" applyFill="1" applyBorder="1" applyAlignment="1">
      <alignment horizontal="center" vertical="top"/>
    </xf>
    <xf numFmtId="0" fontId="0" fillId="3" borderId="24" xfId="0" applyFill="1" applyBorder="1" applyAlignment="1">
      <alignment horizontal="center" vertical="top" wrapText="1"/>
    </xf>
    <xf numFmtId="0" fontId="0" fillId="3" borderId="24" xfId="0" applyFill="1" applyBorder="1" applyAlignment="1">
      <alignment horizontal="center" vertical="top"/>
    </xf>
    <xf numFmtId="0" fontId="0" fillId="6" borderId="24" xfId="0" applyFill="1" applyBorder="1" applyAlignment="1">
      <alignment horizontal="center" vertical="top"/>
    </xf>
    <xf numFmtId="0" fontId="0" fillId="3" borderId="7" xfId="0" applyFill="1" applyBorder="1" applyAlignment="1">
      <alignment horizontal="center" vertical="top" wrapText="1"/>
    </xf>
    <xf numFmtId="0" fontId="0" fillId="3" borderId="7" xfId="0" applyFill="1" applyBorder="1" applyAlignment="1">
      <alignment horizontal="right"/>
    </xf>
    <xf numFmtId="0" fontId="0" fillId="0" borderId="25" xfId="0" applyBorder="1" applyAlignment="1">
      <alignment horizontal="left" vertical="top" wrapText="1"/>
    </xf>
    <xf numFmtId="0" fontId="2" fillId="3" borderId="7" xfId="0" applyFont="1" applyFill="1" applyBorder="1" applyAlignment="1">
      <alignment horizontal="center" vertical="center" wrapText="1"/>
    </xf>
    <xf numFmtId="0" fontId="0" fillId="0" borderId="3" xfId="0" applyBorder="1"/>
    <xf numFmtId="0" fontId="0" fillId="0" borderId="3" xfId="0" applyBorder="1" applyAlignment="1" applyProtection="1">
      <alignment horizontal="center" vertical="top" wrapText="1"/>
      <protection locked="0"/>
    </xf>
    <xf numFmtId="0" fontId="0" fillId="0" borderId="5"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2" fillId="0" borderId="22" xfId="0" applyFont="1" applyBorder="1" applyProtection="1">
      <protection locked="0"/>
    </xf>
    <xf numFmtId="0" fontId="0" fillId="0" borderId="23" xfId="0" applyBorder="1" applyAlignment="1" applyProtection="1">
      <alignment horizontal="center" vertical="center"/>
      <protection locked="0"/>
    </xf>
    <xf numFmtId="0" fontId="2" fillId="0" borderId="12" xfId="0" applyFont="1" applyBorder="1" applyProtection="1">
      <protection locked="0"/>
    </xf>
    <xf numFmtId="0" fontId="0" fillId="0" borderId="12" xfId="0" applyBorder="1" applyAlignment="1" applyProtection="1">
      <alignment horizontal="center" vertical="center"/>
      <protection locked="0"/>
    </xf>
    <xf numFmtId="0" fontId="2" fillId="0" borderId="24" xfId="0" applyFont="1" applyBorder="1" applyProtection="1">
      <protection locked="0"/>
    </xf>
    <xf numFmtId="0" fontId="0" fillId="0" borderId="24" xfId="0" applyBorder="1" applyAlignment="1" applyProtection="1">
      <alignment horizontal="center" vertical="center"/>
      <protection locked="0"/>
    </xf>
    <xf numFmtId="0" fontId="0" fillId="0" borderId="3" xfId="0" applyBorder="1" applyAlignment="1">
      <alignment wrapText="1"/>
    </xf>
    <xf numFmtId="0" fontId="0" fillId="0" borderId="13" xfId="0" applyBorder="1" applyAlignment="1">
      <alignment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vertical="center"/>
    </xf>
    <xf numFmtId="0" fontId="12" fillId="0" borderId="18" xfId="0" applyFont="1" applyBorder="1" applyProtection="1">
      <protection locked="0"/>
    </xf>
    <xf numFmtId="0" fontId="13" fillId="0" borderId="0" xfId="0" applyFont="1" applyAlignment="1" applyProtection="1">
      <alignment horizontal="left"/>
      <protection locked="0"/>
    </xf>
    <xf numFmtId="0" fontId="13" fillId="0" borderId="0" xfId="0" applyFont="1"/>
    <xf numFmtId="0" fontId="13" fillId="0" borderId="0" xfId="0" applyFont="1" applyAlignment="1">
      <alignment horizontal="left"/>
    </xf>
    <xf numFmtId="0" fontId="13" fillId="8" borderId="0" xfId="0" applyFont="1" applyFill="1" applyProtection="1">
      <protection locked="0"/>
    </xf>
    <xf numFmtId="0" fontId="13" fillId="0" borderId="0" xfId="0" applyFont="1" applyProtection="1">
      <protection locked="0"/>
    </xf>
    <xf numFmtId="0" fontId="13" fillId="0" borderId="18" xfId="0" applyFont="1" applyBorder="1" applyProtection="1">
      <protection locked="0"/>
    </xf>
    <xf numFmtId="0" fontId="13" fillId="2" borderId="0" xfId="0" applyFont="1" applyFill="1"/>
    <xf numFmtId="0" fontId="13" fillId="2" borderId="0" xfId="0" applyFont="1" applyFill="1" applyProtection="1">
      <protection locked="0"/>
    </xf>
    <xf numFmtId="0" fontId="12" fillId="0" borderId="0" xfId="0" applyFont="1"/>
    <xf numFmtId="0" fontId="12" fillId="2" borderId="0" xfId="0" applyFont="1" applyFill="1"/>
    <xf numFmtId="0" fontId="15" fillId="0" borderId="0" xfId="0" applyFont="1" applyAlignment="1" applyProtection="1">
      <alignment horizontal="right"/>
      <protection locked="0"/>
    </xf>
    <xf numFmtId="0" fontId="14" fillId="0" borderId="0" xfId="0" applyFont="1" applyAlignment="1">
      <alignment horizontal="center"/>
    </xf>
    <xf numFmtId="0" fontId="12" fillId="0" borderId="10" xfId="0" applyFont="1" applyBorder="1" applyProtection="1">
      <protection locked="0"/>
    </xf>
    <xf numFmtId="0" fontId="13" fillId="0" borderId="10" xfId="0" applyFont="1" applyBorder="1" applyProtection="1">
      <protection locked="0"/>
    </xf>
    <xf numFmtId="0" fontId="13" fillId="0" borderId="0" xfId="0" applyFont="1" applyAlignment="1" applyProtection="1">
      <alignment horizontal="right"/>
      <protection locked="0"/>
    </xf>
    <xf numFmtId="0" fontId="13" fillId="8" borderId="0" xfId="0" applyFont="1" applyFill="1" applyAlignment="1" applyProtection="1">
      <alignment horizontal="left"/>
      <protection locked="0"/>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3" xfId="0" applyBorder="1" applyAlignment="1">
      <alignment horizontal="center" vertical="top"/>
    </xf>
    <xf numFmtId="0" fontId="0" fillId="0" borderId="13" xfId="0" applyBorder="1" applyAlignment="1">
      <alignment horizontal="left" vertical="top" wrapText="1"/>
    </xf>
    <xf numFmtId="0" fontId="0" fillId="3" borderId="3" xfId="0" applyFill="1" applyBorder="1"/>
    <xf numFmtId="0" fontId="0" fillId="3" borderId="3" xfId="0" applyFill="1" applyBorder="1" applyAlignment="1">
      <alignment horizontal="right" vertical="top" wrapText="1"/>
    </xf>
    <xf numFmtId="0" fontId="0" fillId="3" borderId="3" xfId="0" applyFill="1" applyBorder="1" applyAlignment="1" applyProtection="1">
      <alignment horizontal="center" vertical="top"/>
      <protection locked="0"/>
    </xf>
    <xf numFmtId="0" fontId="12" fillId="8" borderId="0" xfId="0" applyFont="1" applyFill="1" applyAlignment="1" applyProtection="1">
      <alignment horizontal="left"/>
      <protection locked="0"/>
    </xf>
    <xf numFmtId="0" fontId="13" fillId="8" borderId="0" xfId="0" applyFont="1" applyFill="1" applyAlignment="1" applyProtection="1">
      <alignment horizontal="right"/>
      <protection locked="0"/>
    </xf>
    <xf numFmtId="0" fontId="17" fillId="0" borderId="0" xfId="0" applyFont="1" applyAlignment="1">
      <alignment horizontal="left" vertical="top"/>
    </xf>
    <xf numFmtId="0" fontId="17" fillId="0" borderId="0" xfId="0" applyFont="1" applyAlignment="1">
      <alignment horizontal="left" vertical="top" wrapText="1"/>
    </xf>
    <xf numFmtId="0" fontId="12" fillId="0" borderId="0" xfId="0" applyFont="1" applyAlignment="1" applyProtection="1">
      <alignment horizontal="left"/>
      <protection locked="0"/>
    </xf>
    <xf numFmtId="0" fontId="12" fillId="0" borderId="0" xfId="0" applyFont="1" applyAlignment="1" applyProtection="1">
      <alignment vertical="top" wrapText="1"/>
      <protection locked="0"/>
    </xf>
    <xf numFmtId="0" fontId="1" fillId="9" borderId="31"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8" fillId="0" borderId="32" xfId="0" applyFont="1" applyBorder="1" applyProtection="1">
      <protection locked="0"/>
    </xf>
    <xf numFmtId="0" fontId="18" fillId="0" borderId="27" xfId="0" applyFont="1" applyBorder="1" applyProtection="1">
      <protection locked="0"/>
    </xf>
    <xf numFmtId="0" fontId="18" fillId="0" borderId="27" xfId="0" applyFont="1" applyBorder="1" applyAlignment="1" applyProtection="1">
      <alignment horizontal="left"/>
      <protection locked="0"/>
    </xf>
    <xf numFmtId="0" fontId="18" fillId="0" borderId="27" xfId="0" applyFont="1" applyBorder="1" applyAlignment="1" applyProtection="1">
      <alignment horizontal="right"/>
      <protection locked="0"/>
    </xf>
    <xf numFmtId="0" fontId="0" fillId="6" borderId="16" xfId="0" applyFill="1" applyBorder="1" applyAlignment="1">
      <alignment horizontal="center" vertical="top"/>
    </xf>
    <xf numFmtId="0" fontId="0" fillId="3" borderId="3" xfId="0" applyFill="1" applyBorder="1" applyAlignment="1">
      <alignment horizontal="center" vertical="top"/>
    </xf>
    <xf numFmtId="0" fontId="5" fillId="7" borderId="26" xfId="0" applyFont="1" applyFill="1" applyBorder="1" applyAlignment="1">
      <alignment horizontal="center" vertical="center"/>
    </xf>
    <xf numFmtId="0" fontId="5" fillId="7" borderId="17" xfId="0" applyFont="1" applyFill="1" applyBorder="1" applyAlignment="1">
      <alignment horizontal="center" vertical="center" wrapText="1"/>
    </xf>
    <xf numFmtId="0" fontId="8" fillId="0" borderId="0" xfId="1" applyAlignment="1" applyProtection="1">
      <alignment horizontal="left" vertical="top"/>
    </xf>
    <xf numFmtId="0" fontId="10" fillId="0" borderId="0" xfId="1" applyFont="1" applyAlignment="1" applyProtection="1">
      <alignment horizontal="center" vertical="center" wrapText="1"/>
    </xf>
    <xf numFmtId="0" fontId="8" fillId="0" borderId="0" xfId="1" applyAlignment="1" applyProtection="1">
      <alignment horizontal="left" vertical="center" wrapText="1"/>
    </xf>
    <xf numFmtId="0" fontId="16" fillId="0" borderId="6" xfId="0" applyFont="1" applyBorder="1" applyAlignment="1" applyProtection="1">
      <alignment horizontal="left" vertical="top" wrapText="1"/>
      <protection locked="0"/>
    </xf>
    <xf numFmtId="0" fontId="16" fillId="0" borderId="29"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0" fillId="0" borderId="6"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3" borderId="36" xfId="0" applyFill="1" applyBorder="1" applyAlignment="1">
      <alignment horizontal="center" vertical="top" wrapText="1"/>
    </xf>
    <xf numFmtId="0" fontId="0" fillId="3" borderId="26" xfId="0" applyFill="1" applyBorder="1" applyAlignment="1">
      <alignment horizontal="center" vertical="top" wrapText="1"/>
    </xf>
    <xf numFmtId="0" fontId="0" fillId="3" borderId="17" xfId="0" applyFill="1" applyBorder="1" applyAlignment="1">
      <alignment horizontal="center" vertical="top"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40" xfId="0" applyBorder="1" applyAlignment="1" applyProtection="1">
      <alignment horizontal="center" vertical="top"/>
      <protection locked="0"/>
    </xf>
    <xf numFmtId="0" fontId="0" fillId="0" borderId="41" xfId="0" applyBorder="1" applyAlignment="1" applyProtection="1">
      <alignment horizontal="center" vertical="top"/>
      <protection locked="0"/>
    </xf>
    <xf numFmtId="0" fontId="0" fillId="0" borderId="42" xfId="0" applyBorder="1" applyAlignment="1" applyProtection="1">
      <alignment horizontal="center" vertical="top"/>
      <protection locked="0"/>
    </xf>
    <xf numFmtId="0" fontId="0" fillId="4" borderId="40" xfId="0" applyFill="1" applyBorder="1" applyAlignment="1">
      <alignment horizontal="center" vertical="top"/>
    </xf>
    <xf numFmtId="0" fontId="0" fillId="4" borderId="42" xfId="0" applyFill="1" applyBorder="1" applyAlignment="1">
      <alignment horizontal="center" vertical="top"/>
    </xf>
    <xf numFmtId="0" fontId="0" fillId="4" borderId="43" xfId="0" applyFill="1" applyBorder="1" applyAlignment="1">
      <alignment horizontal="center" vertical="top" wrapText="1"/>
    </xf>
    <xf numFmtId="0" fontId="0" fillId="4" borderId="44" xfId="0" applyFill="1" applyBorder="1" applyAlignment="1">
      <alignment horizontal="center" vertical="top"/>
    </xf>
    <xf numFmtId="0" fontId="0" fillId="4" borderId="45" xfId="0" applyFill="1" applyBorder="1" applyAlignment="1">
      <alignment horizontal="center" vertical="top" wrapText="1"/>
    </xf>
    <xf numFmtId="0" fontId="0" fillId="4" borderId="46" xfId="0" applyFill="1" applyBorder="1" applyAlignment="1">
      <alignment horizontal="center" vertical="top" wrapText="1"/>
    </xf>
    <xf numFmtId="0" fontId="0" fillId="4" borderId="46" xfId="0" applyFill="1" applyBorder="1" applyAlignment="1">
      <alignment horizontal="center" vertical="top"/>
    </xf>
    <xf numFmtId="0" fontId="0" fillId="4" borderId="47" xfId="0" applyFill="1" applyBorder="1" applyAlignment="1">
      <alignment horizontal="center" vertical="top"/>
    </xf>
    <xf numFmtId="0" fontId="0" fillId="3" borderId="36" xfId="0" applyFill="1" applyBorder="1" applyAlignment="1">
      <alignment horizontal="center" vertical="top"/>
    </xf>
    <xf numFmtId="0" fontId="0" fillId="3" borderId="48" xfId="0" applyFill="1" applyBorder="1" applyAlignment="1">
      <alignment horizontal="center" vertical="top"/>
    </xf>
    <xf numFmtId="0" fontId="0" fillId="3" borderId="49" xfId="0" applyFill="1" applyBorder="1" applyAlignment="1">
      <alignment horizontal="center" vertical="top"/>
    </xf>
    <xf numFmtId="0" fontId="0" fillId="3" borderId="50" xfId="0" applyFill="1" applyBorder="1" applyAlignment="1">
      <alignment horizontal="center" vertical="top"/>
    </xf>
    <xf numFmtId="0" fontId="0" fillId="6" borderId="40" xfId="0" applyFill="1" applyBorder="1" applyAlignment="1">
      <alignment horizontal="center" vertical="top"/>
    </xf>
    <xf numFmtId="0" fontId="0" fillId="6" borderId="42" xfId="0" applyFill="1" applyBorder="1" applyAlignment="1">
      <alignment horizontal="center" vertical="top"/>
    </xf>
    <xf numFmtId="0" fontId="0" fillId="6" borderId="43" xfId="0" applyFill="1" applyBorder="1" applyAlignment="1">
      <alignment horizontal="center" vertical="top"/>
    </xf>
    <xf numFmtId="0" fontId="0" fillId="6" borderId="44" xfId="0" applyFill="1" applyBorder="1" applyAlignment="1">
      <alignment horizontal="center" vertical="top"/>
    </xf>
    <xf numFmtId="0" fontId="0" fillId="3" borderId="48" xfId="0" applyFill="1" applyBorder="1" applyAlignment="1">
      <alignment horizontal="center" vertical="top" wrapText="1"/>
    </xf>
    <xf numFmtId="0" fontId="0" fillId="3" borderId="50" xfId="0" applyFill="1" applyBorder="1" applyAlignment="1">
      <alignment horizontal="center" vertical="top" wrapText="1"/>
    </xf>
    <xf numFmtId="0" fontId="1" fillId="0" borderId="51"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43" xfId="0" applyBorder="1" applyAlignment="1" applyProtection="1">
      <alignment horizontal="center" vertical="top"/>
      <protection locked="0"/>
    </xf>
    <xf numFmtId="0" fontId="0" fillId="0" borderId="52" xfId="0" applyBorder="1" applyAlignment="1" applyProtection="1">
      <alignment horizontal="center" vertical="top"/>
      <protection locked="0"/>
    </xf>
    <xf numFmtId="0" fontId="16" fillId="0" borderId="53" xfId="0" applyFont="1" applyBorder="1" applyAlignment="1" applyProtection="1">
      <alignment horizontal="left" vertical="top"/>
      <protection locked="0"/>
    </xf>
    <xf numFmtId="0" fontId="16" fillId="0" borderId="32" xfId="0" applyFont="1" applyBorder="1" applyAlignment="1" applyProtection="1">
      <alignment horizontal="left" vertical="top"/>
      <protection locked="0"/>
    </xf>
    <xf numFmtId="0" fontId="16" fillId="0" borderId="27" xfId="0" applyFont="1" applyBorder="1" applyAlignment="1" applyProtection="1">
      <alignment horizontal="left" vertical="top"/>
      <protection locked="0"/>
    </xf>
    <xf numFmtId="0" fontId="16" fillId="0" borderId="27"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2" fillId="0" borderId="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0" xfId="0" applyFont="1" applyAlignment="1">
      <alignment horizontal="center" vertical="center" wrapText="1"/>
    </xf>
    <xf numFmtId="0" fontId="2" fillId="3" borderId="65" xfId="0" applyFont="1" applyFill="1" applyBorder="1" applyAlignment="1">
      <alignment horizontal="center" vertical="center" wrapText="1"/>
    </xf>
    <xf numFmtId="0" fontId="13" fillId="0" borderId="32" xfId="0" applyFont="1" applyBorder="1" applyAlignment="1" applyProtection="1">
      <alignment horizontal="left" vertical="top"/>
      <protection locked="0"/>
    </xf>
    <xf numFmtId="0" fontId="13" fillId="0" borderId="32" xfId="0" applyFont="1" applyBorder="1" applyProtection="1">
      <protection locked="0"/>
    </xf>
    <xf numFmtId="0" fontId="13" fillId="0" borderId="32" xfId="0" applyFont="1" applyBorder="1" applyAlignment="1" applyProtection="1">
      <alignment horizontal="left"/>
      <protection locked="0"/>
    </xf>
    <xf numFmtId="0" fontId="13" fillId="0" borderId="0" xfId="0" applyFont="1" applyAlignment="1" applyProtection="1">
      <alignment vertical="top" wrapText="1"/>
      <protection locked="0"/>
    </xf>
    <xf numFmtId="0" fontId="0" fillId="0" borderId="12" xfId="0" applyBorder="1" applyAlignment="1" applyProtection="1">
      <alignment horizontal="center" vertical="top"/>
      <protection locked="0"/>
    </xf>
    <xf numFmtId="0" fontId="0" fillId="0" borderId="40" xfId="0" applyBorder="1" applyAlignment="1" applyProtection="1">
      <alignment horizontal="center" vertical="top" wrapText="1"/>
      <protection locked="0"/>
    </xf>
    <xf numFmtId="0" fontId="0" fillId="0" borderId="42" xfId="0"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0" fillId="0" borderId="44" xfId="0" applyBorder="1" applyAlignment="1" applyProtection="1">
      <alignment horizontal="left" vertical="top"/>
      <protection locked="0"/>
    </xf>
    <xf numFmtId="0" fontId="9" fillId="0" borderId="27" xfId="0" applyFont="1" applyBorder="1" applyAlignment="1">
      <alignment horizontal="left" vertical="top"/>
    </xf>
    <xf numFmtId="0" fontId="9" fillId="0" borderId="0" xfId="0" applyFont="1" applyAlignment="1">
      <alignment horizontal="right" vertical="top"/>
    </xf>
    <xf numFmtId="0" fontId="23" fillId="0" borderId="0" xfId="0" applyFont="1"/>
    <xf numFmtId="0" fontId="24" fillId="0" borderId="0" xfId="0" applyFont="1" applyAlignment="1">
      <alignment vertical="top" wrapText="1"/>
    </xf>
    <xf numFmtId="0" fontId="25" fillId="0" borderId="0" xfId="0" applyFont="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0" fontId="12" fillId="0" borderId="0" xfId="0" applyFont="1" applyAlignment="1">
      <alignment horizontal="left"/>
    </xf>
    <xf numFmtId="0" fontId="13" fillId="0" borderId="0" xfId="0" applyFont="1" applyAlignment="1">
      <alignment horizontal="right"/>
    </xf>
    <xf numFmtId="0" fontId="13" fillId="0" borderId="0" xfId="0" applyFont="1" applyAlignment="1">
      <alignment horizontal="left" vertical="top"/>
    </xf>
    <xf numFmtId="0" fontId="15" fillId="0" borderId="0" xfId="0" applyFont="1" applyAlignment="1">
      <alignment horizontal="right"/>
    </xf>
    <xf numFmtId="0" fontId="20" fillId="5" borderId="65" xfId="0" applyFont="1" applyFill="1" applyBorder="1" applyAlignment="1">
      <alignment horizontal="center" vertical="top" wrapText="1"/>
    </xf>
    <xf numFmtId="0" fontId="21" fillId="2" borderId="0" xfId="0" applyFont="1" applyFill="1"/>
    <xf numFmtId="0" fontId="20" fillId="0" borderId="0" xfId="0" applyFont="1" applyAlignment="1">
      <alignment horizontal="center" vertical="center" wrapText="1"/>
    </xf>
    <xf numFmtId="0" fontId="1" fillId="0" borderId="66" xfId="0" applyFont="1" applyBorder="1" applyAlignment="1">
      <alignment horizontal="center" vertical="top" wrapText="1"/>
    </xf>
    <xf numFmtId="0" fontId="1" fillId="0" borderId="67" xfId="0" applyFont="1" applyBorder="1" applyAlignment="1">
      <alignment horizontal="center" vertical="top" wrapText="1"/>
    </xf>
    <xf numFmtId="0" fontId="1" fillId="0" borderId="2" xfId="0" applyFont="1" applyBorder="1" applyAlignment="1">
      <alignment horizontal="center" vertical="top" wrapText="1"/>
    </xf>
    <xf numFmtId="0" fontId="1" fillId="0" borderId="64" xfId="0" applyFont="1" applyBorder="1" applyAlignment="1">
      <alignment horizontal="center" vertical="top" wrapText="1"/>
    </xf>
    <xf numFmtId="0" fontId="1" fillId="0" borderId="37" xfId="0" applyFont="1" applyBorder="1" applyAlignment="1">
      <alignment horizontal="center"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1" fillId="0" borderId="8" xfId="0" applyFont="1" applyBorder="1" applyAlignment="1">
      <alignment horizontal="center" vertical="top" wrapText="1"/>
    </xf>
    <xf numFmtId="0" fontId="1" fillId="0" borderId="1" xfId="0" applyFont="1" applyBorder="1" applyAlignment="1">
      <alignment horizontal="center" vertical="top" wrapText="1"/>
    </xf>
    <xf numFmtId="0" fontId="1" fillId="0" borderId="63" xfId="0" applyFont="1" applyBorder="1" applyAlignment="1">
      <alignment horizontal="center" vertical="top" wrapText="1"/>
    </xf>
    <xf numFmtId="0" fontId="1" fillId="0" borderId="11" xfId="0" applyFont="1" applyBorder="1" applyAlignment="1">
      <alignment horizontal="center" vertical="top" wrapText="1"/>
    </xf>
    <xf numFmtId="0" fontId="1" fillId="0" borderId="4" xfId="0" applyFont="1" applyBorder="1" applyAlignment="1">
      <alignment horizontal="center" vertical="top" wrapText="1"/>
    </xf>
    <xf numFmtId="0" fontId="1" fillId="0" borderId="9" xfId="0" applyFont="1" applyBorder="1" applyAlignment="1">
      <alignment horizontal="center" vertical="top" wrapText="1"/>
    </xf>
    <xf numFmtId="0" fontId="1" fillId="0" borderId="51" xfId="0" applyFont="1" applyBorder="1" applyAlignment="1">
      <alignment horizontal="center" vertical="top" wrapText="1"/>
    </xf>
    <xf numFmtId="0" fontId="1" fillId="0" borderId="35" xfId="0" applyFont="1" applyBorder="1" applyAlignment="1">
      <alignment horizontal="center" vertical="top" wrapText="1"/>
    </xf>
    <xf numFmtId="0" fontId="5" fillId="2" borderId="0" xfId="0" applyFont="1" applyFill="1" applyAlignment="1">
      <alignment vertical="top"/>
    </xf>
    <xf numFmtId="0" fontId="1" fillId="9" borderId="40"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9" borderId="42" xfId="0" applyFont="1" applyFill="1" applyBorder="1" applyAlignment="1">
      <alignment horizontal="center" vertical="top" wrapText="1"/>
    </xf>
    <xf numFmtId="0" fontId="1" fillId="0" borderId="0" xfId="0" applyFont="1" applyAlignment="1">
      <alignment horizontal="center" vertical="top" wrapText="1"/>
    </xf>
    <xf numFmtId="0" fontId="0" fillId="0" borderId="12" xfId="0" applyBorder="1" applyAlignment="1">
      <alignment horizontal="center" vertical="top"/>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4" borderId="40" xfId="0" applyFill="1" applyBorder="1" applyAlignment="1">
      <alignment horizontal="left" vertical="top"/>
    </xf>
    <xf numFmtId="0" fontId="0" fillId="0" borderId="15" xfId="0" applyBorder="1" applyAlignment="1">
      <alignment horizontal="center" vertical="top"/>
    </xf>
    <xf numFmtId="0" fontId="0" fillId="3" borderId="7" xfId="0" applyFill="1" applyBorder="1"/>
    <xf numFmtId="0" fontId="0" fillId="4" borderId="43" xfId="0" applyFill="1" applyBorder="1" applyAlignment="1">
      <alignment horizontal="left" vertical="top"/>
    </xf>
    <xf numFmtId="0" fontId="0" fillId="3" borderId="24" xfId="0" applyFill="1" applyBorder="1" applyAlignment="1" applyProtection="1">
      <alignment horizontal="center" vertical="top"/>
      <protection locked="0"/>
    </xf>
    <xf numFmtId="0" fontId="0" fillId="0" borderId="40" xfId="0" applyBorder="1" applyAlignment="1" applyProtection="1">
      <alignment horizontal="left" vertical="top" wrapText="1"/>
      <protection locked="0"/>
    </xf>
    <xf numFmtId="0" fontId="0" fillId="3" borderId="7" xfId="0" applyFill="1" applyBorder="1" applyAlignment="1" applyProtection="1">
      <alignment horizontal="right" vertical="top" wrapText="1"/>
      <protection locked="0"/>
    </xf>
    <xf numFmtId="0" fontId="23" fillId="0" borderId="0" xfId="0" applyFont="1" applyProtection="1">
      <protection locked="0"/>
    </xf>
    <xf numFmtId="0" fontId="12" fillId="0" borderId="0" xfId="0" applyFont="1" applyProtection="1">
      <protection locked="0"/>
    </xf>
    <xf numFmtId="0" fontId="0" fillId="0" borderId="12" xfId="0" applyBorder="1" applyAlignment="1" applyProtection="1">
      <alignment horizontal="center" vertical="top"/>
      <protection locked="0" hidden="1"/>
    </xf>
    <xf numFmtId="0" fontId="0" fillId="0" borderId="12" xfId="0" applyBorder="1" applyAlignment="1" applyProtection="1">
      <alignment horizontal="center" vertical="top"/>
      <protection hidden="1"/>
    </xf>
    <xf numFmtId="0" fontId="0" fillId="0" borderId="15" xfId="0" applyBorder="1" applyAlignment="1" applyProtection="1">
      <alignment horizontal="left" vertical="top" wrapText="1"/>
      <protection hidden="1"/>
    </xf>
    <xf numFmtId="0" fontId="0" fillId="0" borderId="40" xfId="0" applyBorder="1" applyAlignment="1" applyProtection="1">
      <alignment horizontal="center" vertical="top" wrapText="1"/>
      <protection locked="0" hidden="1"/>
    </xf>
    <xf numFmtId="0" fontId="0" fillId="0" borderId="3" xfId="0" applyBorder="1" applyAlignment="1" applyProtection="1">
      <alignment horizontal="center" vertical="top" wrapText="1"/>
      <protection locked="0" hidden="1"/>
    </xf>
    <xf numFmtId="0" fontId="0" fillId="0" borderId="6" xfId="0" applyBorder="1" applyAlignment="1" applyProtection="1">
      <alignment horizontal="center" vertical="top" wrapText="1"/>
      <protection locked="0" hidden="1"/>
    </xf>
    <xf numFmtId="0" fontId="0" fillId="3" borderId="22" xfId="0" applyFill="1" applyBorder="1" applyAlignment="1" applyProtection="1">
      <alignment horizontal="center" vertical="top" wrapText="1"/>
      <protection hidden="1"/>
    </xf>
    <xf numFmtId="0" fontId="0" fillId="0" borderId="40" xfId="0" applyBorder="1" applyAlignment="1" applyProtection="1">
      <alignment horizontal="center" vertical="top"/>
      <protection locked="0" hidden="1"/>
    </xf>
    <xf numFmtId="0" fontId="0" fillId="0" borderId="5" xfId="0" applyBorder="1" applyAlignment="1" applyProtection="1">
      <alignment horizontal="center" vertical="top"/>
      <protection locked="0" hidden="1"/>
    </xf>
    <xf numFmtId="0" fontId="0" fillId="0" borderId="41" xfId="0" applyBorder="1" applyAlignment="1" applyProtection="1">
      <alignment horizontal="center" vertical="top"/>
      <protection locked="0" hidden="1"/>
    </xf>
    <xf numFmtId="0" fontId="0" fillId="0" borderId="3" xfId="0" applyBorder="1" applyAlignment="1" applyProtection="1">
      <alignment horizontal="center" vertical="top"/>
      <protection locked="0" hidden="1"/>
    </xf>
    <xf numFmtId="0" fontId="0" fillId="3" borderId="12" xfId="0" applyFill="1" applyBorder="1" applyAlignment="1" applyProtection="1">
      <alignment horizontal="center" vertical="top" wrapText="1"/>
      <protection hidden="1"/>
    </xf>
    <xf numFmtId="0" fontId="0" fillId="3" borderId="12" xfId="0" applyFill="1" applyBorder="1" applyAlignment="1" applyProtection="1">
      <alignment horizontal="center" vertical="top"/>
      <protection hidden="1"/>
    </xf>
    <xf numFmtId="0" fontId="0" fillId="0" borderId="42" xfId="0" applyBorder="1" applyAlignment="1" applyProtection="1">
      <alignment horizontal="center" vertical="top"/>
      <protection locked="0" hidden="1"/>
    </xf>
    <xf numFmtId="0" fontId="5" fillId="2" borderId="0" xfId="0" applyFont="1" applyFill="1" applyProtection="1">
      <protection hidden="1"/>
    </xf>
    <xf numFmtId="0" fontId="0" fillId="4" borderId="40" xfId="0" applyFill="1" applyBorder="1" applyAlignment="1" applyProtection="1">
      <alignment horizontal="left" vertical="top"/>
      <protection hidden="1"/>
    </xf>
    <xf numFmtId="0" fontId="2" fillId="0" borderId="3" xfId="0" applyFont="1" applyBorder="1" applyAlignment="1" applyProtection="1">
      <alignment horizontal="left" vertical="top"/>
      <protection locked="0" hidden="1"/>
    </xf>
    <xf numFmtId="0" fontId="0" fillId="0" borderId="42" xfId="0" applyBorder="1" applyAlignment="1" applyProtection="1">
      <alignment horizontal="left" vertical="top"/>
      <protection locked="0" hidden="1"/>
    </xf>
    <xf numFmtId="0" fontId="0" fillId="0" borderId="0" xfId="0" applyAlignment="1" applyProtection="1">
      <alignment horizontal="left" vertical="top"/>
      <protection hidden="1"/>
    </xf>
    <xf numFmtId="0" fontId="0" fillId="0" borderId="0" xfId="0" applyProtection="1">
      <protection hidden="1"/>
    </xf>
    <xf numFmtId="0" fontId="0" fillId="0" borderId="12" xfId="0" applyBorder="1" applyAlignment="1" applyProtection="1">
      <alignment horizontal="left" vertical="top" wrapText="1"/>
      <protection hidden="1"/>
    </xf>
    <xf numFmtId="0" fontId="0" fillId="4" borderId="40" xfId="0" applyFill="1" applyBorder="1" applyAlignment="1" applyProtection="1">
      <alignment horizontal="center" vertical="top"/>
      <protection hidden="1"/>
    </xf>
    <xf numFmtId="0" fontId="0" fillId="4" borderId="3" xfId="0" applyFill="1" applyBorder="1" applyAlignment="1" applyProtection="1">
      <alignment horizontal="center" vertical="top"/>
      <protection hidden="1"/>
    </xf>
    <xf numFmtId="0" fontId="0" fillId="4" borderId="42" xfId="0" applyFill="1" applyBorder="1" applyAlignment="1" applyProtection="1">
      <alignment horizontal="center" vertical="top"/>
      <protection hidden="1"/>
    </xf>
    <xf numFmtId="0" fontId="0" fillId="4" borderId="5" xfId="0" applyFill="1" applyBorder="1" applyAlignment="1" applyProtection="1">
      <alignment horizontal="center" vertical="top"/>
      <protection hidden="1"/>
    </xf>
    <xf numFmtId="0" fontId="0" fillId="4" borderId="41" xfId="0" applyFill="1" applyBorder="1" applyAlignment="1" applyProtection="1">
      <alignment horizontal="center" vertical="top"/>
      <protection hidden="1"/>
    </xf>
    <xf numFmtId="2" fontId="0" fillId="0" borderId="12" xfId="0" applyNumberFormat="1" applyBorder="1" applyAlignment="1" applyProtection="1">
      <alignment horizontal="center" vertical="top"/>
      <protection hidden="1"/>
    </xf>
    <xf numFmtId="0" fontId="0" fillId="6" borderId="40" xfId="0" applyFill="1" applyBorder="1" applyAlignment="1" applyProtection="1">
      <alignment horizontal="center" vertical="top"/>
      <protection hidden="1"/>
    </xf>
    <xf numFmtId="0" fontId="0" fillId="6" borderId="3" xfId="0" applyFill="1" applyBorder="1" applyAlignment="1" applyProtection="1">
      <alignment horizontal="center" vertical="top"/>
      <protection hidden="1"/>
    </xf>
    <xf numFmtId="0" fontId="0" fillId="6" borderId="42" xfId="0" applyFill="1" applyBorder="1" applyAlignment="1" applyProtection="1">
      <alignment horizontal="center" vertical="top"/>
      <protection hidden="1"/>
    </xf>
    <xf numFmtId="0" fontId="0" fillId="2" borderId="0" xfId="0" applyFill="1" applyProtection="1">
      <protection hidden="1"/>
    </xf>
    <xf numFmtId="0" fontId="0" fillId="4" borderId="13" xfId="0" applyFill="1" applyBorder="1" applyAlignment="1" applyProtection="1">
      <alignment horizontal="center" vertical="top" wrapText="1"/>
      <protection hidden="1"/>
    </xf>
    <xf numFmtId="0" fontId="14" fillId="3" borderId="0" xfId="0" applyFont="1" applyFill="1" applyAlignment="1">
      <alignment horizontal="center"/>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0" fillId="0" borderId="6" xfId="0" applyBorder="1" applyAlignment="1">
      <alignment horizontal="left" vertical="top" wrapText="1"/>
    </xf>
    <xf numFmtId="0" fontId="0" fillId="0" borderId="27"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18" fillId="0" borderId="27" xfId="0" applyFont="1" applyBorder="1" applyAlignment="1" applyProtection="1">
      <alignment horizontal="left" vertical="top" wrapText="1"/>
      <protection locked="0"/>
    </xf>
    <xf numFmtId="0" fontId="14" fillId="3" borderId="33" xfId="0" applyFont="1" applyFill="1" applyBorder="1" applyAlignment="1">
      <alignment horizontal="center"/>
    </xf>
    <xf numFmtId="0" fontId="14" fillId="3" borderId="34" xfId="0" applyFont="1" applyFill="1" applyBorder="1" applyAlignment="1">
      <alignment horizontal="center"/>
    </xf>
    <xf numFmtId="0" fontId="14" fillId="3" borderId="35" xfId="0" applyFont="1" applyFill="1" applyBorder="1" applyAlignment="1">
      <alignment horizontal="center"/>
    </xf>
    <xf numFmtId="0" fontId="18" fillId="0" borderId="5" xfId="0" applyFont="1" applyBorder="1" applyAlignment="1" applyProtection="1">
      <alignment horizontal="left" vertical="top" wrapText="1"/>
      <protection locked="0"/>
    </xf>
    <xf numFmtId="0" fontId="3" fillId="5" borderId="21"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14" fillId="3" borderId="58" xfId="0" applyFont="1" applyFill="1" applyBorder="1" applyAlignment="1">
      <alignment horizontal="center"/>
    </xf>
    <xf numFmtId="0" fontId="14" fillId="3" borderId="59" xfId="0" applyFont="1" applyFill="1" applyBorder="1" applyAlignment="1">
      <alignment horizontal="center"/>
    </xf>
    <xf numFmtId="0" fontId="14" fillId="3" borderId="60" xfId="0" applyFont="1" applyFill="1" applyBorder="1" applyAlignment="1">
      <alignment horizontal="center"/>
    </xf>
    <xf numFmtId="0" fontId="18" fillId="0" borderId="53"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8" fillId="0" borderId="27"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8" fillId="0" borderId="32" xfId="0" applyFont="1" applyBorder="1" applyAlignment="1" applyProtection="1">
      <alignment horizontal="left" vertical="top"/>
      <protection locked="0"/>
    </xf>
    <xf numFmtId="0" fontId="18" fillId="0" borderId="61" xfId="0" applyFont="1" applyBorder="1" applyAlignment="1" applyProtection="1">
      <alignment horizontal="left" vertical="top"/>
      <protection locked="0"/>
    </xf>
    <xf numFmtId="0" fontId="1" fillId="5" borderId="56"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9" fillId="0" borderId="27" xfId="0" applyFont="1" applyBorder="1" applyAlignment="1">
      <alignment horizontal="left" vertical="top"/>
    </xf>
    <xf numFmtId="0" fontId="20" fillId="5" borderId="33" xfId="0" applyFont="1" applyFill="1" applyBorder="1" applyAlignment="1">
      <alignment horizontal="center" vertical="top" wrapText="1"/>
    </xf>
    <xf numFmtId="0" fontId="20" fillId="5" borderId="34" xfId="0" applyFont="1" applyFill="1" applyBorder="1" applyAlignment="1">
      <alignment horizontal="center" vertical="top" wrapText="1"/>
    </xf>
    <xf numFmtId="0" fontId="20" fillId="5" borderId="35" xfId="0" applyFont="1" applyFill="1" applyBorder="1" applyAlignment="1">
      <alignment horizontal="center" vertical="top" wrapText="1"/>
    </xf>
    <xf numFmtId="0" fontId="20" fillId="5" borderId="26" xfId="0" applyFont="1" applyFill="1" applyBorder="1" applyAlignment="1">
      <alignment horizontal="center" vertical="top" wrapText="1"/>
    </xf>
    <xf numFmtId="0" fontId="20" fillId="5" borderId="62" xfId="0" applyFont="1" applyFill="1" applyBorder="1" applyAlignment="1">
      <alignment horizontal="center" vertical="top" wrapText="1"/>
    </xf>
    <xf numFmtId="0" fontId="20" fillId="5" borderId="17" xfId="0" applyFont="1" applyFill="1" applyBorder="1" applyAlignment="1">
      <alignment horizontal="center" vertical="top" wrapText="1"/>
    </xf>
    <xf numFmtId="0" fontId="9" fillId="0" borderId="27" xfId="0" applyFont="1" applyBorder="1" applyAlignment="1">
      <alignment horizontal="left" vertical="top" wrapText="1"/>
    </xf>
    <xf numFmtId="0" fontId="2" fillId="0" borderId="32" xfId="0" applyFont="1" applyBorder="1" applyAlignment="1" applyProtection="1">
      <alignment horizontal="left" vertical="top" wrapText="1"/>
      <protection locked="0"/>
    </xf>
    <xf numFmtId="0" fontId="22" fillId="3" borderId="33" xfId="0" applyFont="1" applyFill="1" applyBorder="1" applyAlignment="1">
      <alignment horizontal="center"/>
    </xf>
    <xf numFmtId="0" fontId="22" fillId="3" borderId="34" xfId="0" applyFont="1" applyFill="1" applyBorder="1" applyAlignment="1">
      <alignment horizontal="center"/>
    </xf>
    <xf numFmtId="0" fontId="22" fillId="3" borderId="35" xfId="0" applyFont="1" applyFill="1" applyBorder="1" applyAlignment="1">
      <alignment horizontal="center"/>
    </xf>
    <xf numFmtId="0" fontId="22" fillId="3" borderId="58" xfId="0" applyFont="1" applyFill="1" applyBorder="1" applyAlignment="1">
      <alignment horizontal="center"/>
    </xf>
    <xf numFmtId="0" fontId="22" fillId="3" borderId="59" xfId="0" applyFont="1" applyFill="1" applyBorder="1" applyAlignment="1">
      <alignment horizontal="center"/>
    </xf>
    <xf numFmtId="0" fontId="22" fillId="3" borderId="60" xfId="0" applyFont="1" applyFill="1" applyBorder="1" applyAlignment="1">
      <alignment horizontal="center"/>
    </xf>
    <xf numFmtId="0" fontId="9" fillId="0" borderId="32" xfId="0" applyFont="1" applyBorder="1" applyAlignment="1">
      <alignment horizontal="left" vertical="top"/>
    </xf>
  </cellXfs>
  <cellStyles count="2">
    <cellStyle name="Hyperlink" xfId="1" builtinId="8"/>
    <cellStyle name="Normal" xfId="0" builtinId="0"/>
  </cellStyles>
  <dxfs count="384">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medium">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1" indent="0" justifyLastLine="0" shrinkToFit="0" readingOrder="0"/>
      <border diagonalUp="0" diagonalDown="0">
        <left/>
        <right/>
        <top/>
        <bottom style="thin">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alignment horizontal="left" vertical="top" textRotation="0" wrapText="1" indent="0" justifyLastLine="0" shrinkToFit="0" readingOrder="0"/>
      <border diagonalUp="0" diagonalDown="0">
        <left style="medium">
          <color indexed="64"/>
        </left>
        <right style="medium">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medium">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medium">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1" indent="0" justifyLastLine="0" shrinkToFit="0" readingOrder="0"/>
      <border diagonalUp="0" diagonalDown="0">
        <left/>
        <right/>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Diagram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D51111-09D6-48B6-BB30-003E68628512}" name="Table42" displayName="Table42" ref="A9:CH21" totalsRowShown="0" headerRowDxfId="383" dataDxfId="382" tableBorderDxfId="381">
  <autoFilter ref="A9:CH21" xr:uid="{C4E4D8C2-98AA-47F1-8252-20D8E962418B}"/>
  <tableColumns count="86">
    <tableColumn id="5" xr3:uid="{FC1B86A7-5801-4D2B-A9E8-893574736479}" name="FYXX-XX QX" dataDxfId="380"/>
    <tableColumn id="111" xr3:uid="{34914278-C501-4263-A5B0-761E943B8D0C}" name="W&amp;I Code Section" dataDxfId="379"/>
    <tableColumn id="6" xr3:uid="{565F8D13-12B8-473A-B962-5BE754C70874}" name="LPS Act Holds for Evaluation/Treatment - Admissions/Detainments" dataDxfId="378"/>
    <tableColumn id="110" xr3:uid="{3E351957-F2F7-4BF3-94DD-EEF6B5BD2A9B}" name="Evaluation/Treatment or Receiving Care for Child/Adolescent (0-17 Years) " dataDxfId="377"/>
    <tableColumn id="2" xr3:uid="{126A8B39-1F10-4C43-9F7F-7426CF4C7F6C}" name="Evaluation/Treatment or Receiving Care for _x000a_Adults (18+ Years)" dataDxfId="376"/>
    <tableColumn id="7" xr3:uid="{A94AF385-24B9-4C42-BABA-5D4EFC49297F}" name="Total Summary of Persons either admitted or detained or  receiving care. " dataDxfId="375">
      <calculatedColumnFormula>SUM(Table42[[#This Row],[Evaluation/Treatment or Receiving Care for Child/Adolescent (0-17 Years) ]:[Evaluation/Treatment or Receiving Care for 
Adults (18+ Years)]])</calculatedColumnFormula>
    </tableColumn>
    <tableColumn id="94" xr3:uid="{F289707E-DC38-43B7-A068-4CCF40F5E6B5}" name="Danger to Self" dataDxfId="374"/>
    <tableColumn id="93" xr3:uid="{40E8BABA-062B-46DF-BADA-0D8C0C4A90CF}" name="Danger to Others" dataDxfId="373"/>
    <tableColumn id="92" xr3:uid="{590096FC-5470-4AF8-A7B0-52A22ED400E6}" name=" Grave Disability due to MHD" dataDxfId="372"/>
    <tableColumn id="91" xr3:uid="{64A165E7-1E18-472C-B29B-45CB1227276B}" name="Grave Disability due to severe SUD" dataDxfId="371"/>
    <tableColumn id="90" xr3:uid="{B164C420-F515-47D5-B45C-6C5D342A2C78}" name="Grave Disability due to MHD and a severe SUD" dataDxfId="370"/>
    <tableColumn id="18" xr3:uid="{631F9236-444A-480D-84F6-1B316CEEAF54}" name="Children - Adolescents (0-17)" dataDxfId="369"/>
    <tableColumn id="19" xr3:uid="{523EB5A4-9113-42D8-ADB7-B83A536BBE75}" name="Adults (18-24)" dataDxfId="368"/>
    <tableColumn id="20" xr3:uid="{EFB73596-0E7A-465A-B118-FD27D6D08756}" name="Adults (25-44)" dataDxfId="367"/>
    <tableColumn id="21" xr3:uid="{77BA5BD7-024D-408D-BAA2-D763ED817CB3}" name="Adults (45-64)" dataDxfId="366"/>
    <tableColumn id="22" xr3:uid="{1ED2582C-6A6C-469E-AFE3-271A93745223}" name="Adults (65+)" dataDxfId="365"/>
    <tableColumn id="72" xr3:uid="{9336B375-A3B5-4D37-AA9E-2099A4766107}" name="Unknown Age" dataDxfId="364"/>
    <tableColumn id="23" xr3:uid="{BB43C414-3F80-412B-95C6-7E133A70D657}" name="Total Age Group " dataDxfId="363">
      <calculatedColumnFormula>SUM(Table42[[#This Row],[Children - Adolescents (0-17)]:[Unknown Age]])</calculatedColumnFormula>
    </tableColumn>
    <tableColumn id="24" xr3:uid="{5C2E48B0-C1AE-4A0A-85B9-F5A64324F1B5}" name="Male" dataDxfId="362"/>
    <tableColumn id="25" xr3:uid="{F0B22565-17F2-4BFE-9B86-407D3CD05E78}" name="Female" dataDxfId="361"/>
    <tableColumn id="99" xr3:uid="{F55D2499-0811-41E2-9204-0B3F571D11E3}" name="Unknown Sex" dataDxfId="360"/>
    <tableColumn id="26" xr3:uid="{F55F8503-7498-4DBA-9045-5D466886F4E5}" name=" Declined to State" dataDxfId="359"/>
    <tableColumn id="27" xr3:uid="{E2071E40-3FA4-4D18-B61C-B1F79F216083}" name="Total by Sex " dataDxfId="358"/>
    <tableColumn id="28" xr3:uid="{36E8DCE7-3E09-4364-A0FA-D8955423EB2C}" name="Male2" dataDxfId="357"/>
    <tableColumn id="29" xr3:uid="{1F594CB0-7081-4C6D-910E-016ADE732F4B}" name="Female2" dataDxfId="356"/>
    <tableColumn id="30" xr3:uid="{3ECCB75F-087D-4F2D-AB60-05DADCB52FB8}" name="Transgender: Male to Female" dataDxfId="355"/>
    <tableColumn id="31" xr3:uid="{F69815D0-94F0-45BC-B79B-DDED52B4A5E8}" name="Transgender: Female to Male" dataDxfId="354"/>
    <tableColumn id="33" xr3:uid="{C5EE12AA-0B77-4436-BD1C-AC516A0E4B3B}" name="Non-Binary (neither Male nor Female)- Genderqueer" dataDxfId="353"/>
    <tableColumn id="34" xr3:uid="{ED2DD8F9-9D83-4EEF-AE6D-E642A7E03782}" name="Another Gender Identity - Questioning" dataDxfId="352"/>
    <tableColumn id="1" xr3:uid="{12671D21-1FAE-4C30-AF60-128221F7250F}" name="Unknown - Not Reported " dataDxfId="351"/>
    <tableColumn id="100" xr3:uid="{E6F22BE4-7DCF-4D5E-80ED-10E4BDD34E2A}" name="Declined to State2" dataDxfId="350"/>
    <tableColumn id="35" xr3:uid="{322E2D83-1F29-4AC5-8159-9588E034922D}" name="Total by _x000a_Gender Identity" dataDxfId="349"/>
    <tableColumn id="43" xr3:uid="{A0507448-FBA4-40D7-BF4C-16BFDFA71BBB}" name="American Indian - Alaska Native" dataDxfId="348"/>
    <tableColumn id="44" xr3:uid="{BBD34341-6663-4041-AC7C-3634BF436A8B}" name="Asian" dataDxfId="347"/>
    <tableColumn id="45" xr3:uid="{189C7109-FC35-429E-852A-27FA46635444}" name="Black or African American" dataDxfId="346"/>
    <tableColumn id="46" xr3:uid="{92777B7F-8E2F-4EF2-A442-FF503CD891A7}" name="Native Hawaiian or Other Pacific Islander" dataDxfId="345"/>
    <tableColumn id="47" xr3:uid="{F5C7BC93-DFE6-4914-A848-73B8BEEE6BBF}" name="White" dataDxfId="344"/>
    <tableColumn id="48" xr3:uid="{C5F32CD8-25D2-43BA-9D68-809D96AE268F}" name="More Than One Race" dataDxfId="343"/>
    <tableColumn id="49" xr3:uid="{A4D1621F-A3D8-4FED-8627-D97FFA42E12B}" name="Other " dataDxfId="342"/>
    <tableColumn id="50" xr3:uid="{E6247317-CE6D-4379-9DFE-02D1F10D2573}" name="Unknown - Not Reported 2" dataDxfId="341"/>
    <tableColumn id="101" xr3:uid="{18D82EC5-AB4B-41D7-B81C-81170B2BA728}" name="Declined to State3" dataDxfId="340"/>
    <tableColumn id="51" xr3:uid="{B922D46A-2AB8-40E1-AE0F-739F6F2996A0}" name="Total by Race" dataDxfId="339"/>
    <tableColumn id="52" xr3:uid="{B9C5B2AD-E58C-489C-BF4F-A36CDEE3BFFC}" name="Not Hispanic or  Not Latino" dataDxfId="338"/>
    <tableColumn id="53" xr3:uid="{E936CA64-FAFD-42B2-A486-DF5B1A9A49AE}" name="Hispanic or Latino" dataDxfId="337"/>
    <tableColumn id="102" xr3:uid="{ACB88FFE-7032-41B4-B796-6519F740B9C3}" name="Unknown - Not Reported 3" dataDxfId="336"/>
    <tableColumn id="54" xr3:uid="{37FBFE70-FAED-4151-88A3-9A5718BF9071}" name="Declined to State4" dataDxfId="335"/>
    <tableColumn id="55" xr3:uid="{0CEA331A-9417-44EE-BF93-ADEB55D25A47}" name="Total by Ethnicity " dataDxfId="334"/>
    <tableColumn id="36" xr3:uid="{C50F1046-A3F2-47E6-807C-ECD03A81B5FA}" name="Straight - Heterosexual" dataDxfId="333"/>
    <tableColumn id="37" xr3:uid="{95A1D374-CF65-48D1-82E0-426857BEA11B}" name="Gay or Lesbian" dataDxfId="332"/>
    <tableColumn id="38" xr3:uid="{AC94629E-529A-4D32-9A8E-6DEF35A7FE56}" name="Bisexual" dataDxfId="331"/>
    <tableColumn id="39" xr3:uid="{4E2CD5E1-A20D-4246-94DB-58EAD5191F3B}" name="Queer" dataDxfId="330"/>
    <tableColumn id="40" xr3:uid="{1AD281BF-2BCE-47CB-9153-A7F265E0B3AB}" name="Another Sexual Orientation - Questioning" dataDxfId="329"/>
    <tableColumn id="103" xr3:uid="{FC6011B4-1418-4167-B1F2-CCC49BA0A305}" name="Unknown - Not Reported 4" dataDxfId="328"/>
    <tableColumn id="41" xr3:uid="{2C21F17F-DA22-451A-AD29-C4D810191B38}" name="Declined to State5" dataDxfId="327"/>
    <tableColumn id="42" xr3:uid="{783F581C-123E-4255-A38C-A19707A9A9B9}" name="Total by Sexual Orientation" dataDxfId="326"/>
    <tableColumn id="74" xr3:uid="{96086DAF-1CF6-4A89-A3D7-2B146CE7A205}" name="Admitted/Detained Once (1) " dataDxfId="325"/>
    <tableColumn id="84" xr3:uid="{A89E0E2E-E7D0-4C85-8A41-01AF1123075E}" name="Admitted/Detained between (2-5) times" dataDxfId="324"/>
    <tableColumn id="83" xr3:uid="{403A3459-F122-4867-B259-875FE2C47856}" name="Admitted/Detained between (6-8) times" dataDxfId="323"/>
    <tableColumn id="104" xr3:uid="{692669E2-B6C0-48A4-929A-34B8C85909EF}" name="Admitted/Detained more than (8+) times" dataDxfId="322"/>
    <tableColumn id="73" xr3:uid="{9769FE41-BF76-40CA-B392-68537043C8F2}" name="Total by Sequential Holds" dataDxfId="321"/>
    <tableColumn id="56" xr3:uid="{7FF1D59A-BF51-4981-99BA-95FB20547546}" name="Non-Veteran" dataDxfId="320"/>
    <tableColumn id="57" xr3:uid="{A1975DB7-6053-4EE5-9948-BCC163DE0F99}" name="Veteran" dataDxfId="319"/>
    <tableColumn id="107" xr3:uid="{0D3FB5B5-CE5A-4F3E-A4EF-9C966C52D49A}" name="Unknown - Not Reported 5" dataDxfId="318"/>
    <tableColumn id="58" xr3:uid="{3D48762D-FCCB-4C89-B286-475EA59810BF}" name="Declined to State6" dataDxfId="317"/>
    <tableColumn id="59" xr3:uid="{FB044A1C-A116-40FA-A077-6831774B0940}" name="Total by Veteran Status" dataDxfId="316"/>
    <tableColumn id="60" xr3:uid="{FEC97B94-7660-408D-9910-E13471BA4DB8}" name="Stable Housed" dataDxfId="315"/>
    <tableColumn id="61" xr3:uid="{1E63186E-FB7E-44DA-9122-02EFBBF30C98}" name="Imminent Risk of Homelessness" dataDxfId="314"/>
    <tableColumn id="62" xr3:uid="{00891765-92DA-4516-B222-27CCB4BC0BCB}" name="Literally Homeless and Sheltered" dataDxfId="313"/>
    <tableColumn id="63" xr3:uid="{7D880C3E-E6DB-4316-82F3-7CD973259923}" name="Literally Homeless and Unsheltered" dataDxfId="312"/>
    <tableColumn id="64" xr3:uid="{179B7A43-69AE-456C-B4B6-DF03BF2FDF72}" name="Homeless Unspecified" dataDxfId="311"/>
    <tableColumn id="65" xr3:uid="{D138B376-EB47-4D29-8A0E-87E293A0B5BA}" name="Jail - Correctional Facility" dataDxfId="310"/>
    <tableColumn id="66" xr3:uid="{A3615FF0-7BBB-4C4B-8BD2-5F48FD1B6880}" name="Unknown - Not Reported 6" dataDxfId="309"/>
    <tableColumn id="108" xr3:uid="{3BF2C0C4-8ADD-4185-8020-1A06A56AE97E}" name="Declined to State7" dataDxfId="308"/>
    <tableColumn id="67" xr3:uid="{3938523B-3B74-4D5D-9DB2-C41F71B8FF9C}" name="Total by Housing Status" dataDxfId="307"/>
    <tableColumn id="15" xr3:uid="{A243E242-666E-4529-9992-B65D6E975119}" name="Assessment" dataDxfId="306"/>
    <tableColumn id="14" xr3:uid="{F3CC578B-8485-4E28-AAEF-2DBE0575B58F}" name="Evaluation" dataDxfId="305"/>
    <tableColumn id="13" xr3:uid="{1C0BB662-69F6-48B0-80DD-3DD9781A4ED6}" name="Crisis intervention" dataDxfId="304"/>
    <tableColumn id="12" xr3:uid="{B4EDEFDC-7A6D-4C9A-9DF1-15B96E265DF1}" name="Medication Treatment" dataDxfId="303"/>
    <tableColumn id="11" xr3:uid="{C434B27A-090C-4F04-9463-6FF67A63CFCE}" name="Psychiatric Treatment Services" dataDxfId="302"/>
    <tableColumn id="10" xr3:uid="{68453A19-6A7C-4714-AB88-B6F1EC650A10}" name="Psychologist Services" dataDxfId="301"/>
    <tableColumn id="9" xr3:uid="{60D4E5C9-BBD9-43A5-A3F7-7239172D5EC2}" name="Total by Services Provided or Offered" dataDxfId="300">
      <calculatedColumnFormula>SUM(Table42[[#This Row],[Assessment]:[Psychologist Services]])</calculatedColumnFormula>
    </tableColumn>
    <tableColumn id="68" xr3:uid="{4D11741C-4A84-4683-AD88-7BD89076595E}" name="Private _x000a_(HMO, PPO, DOD, Tricare)" dataDxfId="299"/>
    <tableColumn id="3" xr3:uid="{0B9A932B-BFFE-4C46-8F69-D9022B7C8B9B}" name="Public_x000a_(County funded, Medi-Cal, Medicare, Indian Health Services)" dataDxfId="298"/>
    <tableColumn id="69" xr3:uid="{0EF735A5-1FB4-40B9-87CB-946CB71ABF37}" name="Other (Uninsured or self-pay)" dataDxfId="297"/>
    <tableColumn id="109" xr3:uid="{48563638-3606-4DC6-9AF3-A4498D06140E}" name="Unknown Not Reported" dataDxfId="296"/>
    <tableColumn id="70" xr3:uid="{24124D97-A283-4599-ADCE-FE3B2715A5EB}" name="Total by _x000a_Medi-Cal Status" dataDxfId="295">
      <calculatedColumnFormula>SUM(Table42[[#This Row],[Private 
(HMO, PPO, DOD, Tricare)]:[Unknown Not Reported]])</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E95FFC-FBA0-4520-A8AD-B15CD94DAD50}" name="Table423" displayName="Table423" ref="A10:CH22" totalsRowShown="0" headerRowDxfId="294" dataDxfId="293" tableBorderDxfId="292">
  <autoFilter ref="A10:CH22" xr:uid="{C4E4D8C2-98AA-47F1-8252-20D8E962418B}"/>
  <tableColumns count="86">
    <tableColumn id="5" xr3:uid="{E9D4EDE9-F3F2-48A9-8AAA-DB659BAC7EE6}" name="FYXX-XX QX" dataDxfId="291"/>
    <tableColumn id="111" xr3:uid="{852B045E-BBC2-485D-8D4A-C351FE339C68}" name="W&amp;I Code Section" dataDxfId="290"/>
    <tableColumn id="6" xr3:uid="{16010084-361E-4112-B6E1-F2CB8E406733}" name="LPS Act Holds for Evaluation/Treatment - Admissions/Detainments" dataDxfId="289"/>
    <tableColumn id="110" xr3:uid="{4FC11EE7-AA83-4930-9F48-1EF5406A958B}" name="Evaluation/Treatment or Receiving Care for Child/Adolescent (0-17 Years) " dataDxfId="288"/>
    <tableColumn id="2" xr3:uid="{D4809313-BBFC-48EE-8E4C-E747F5F36C47}" name="Evaluation/Treatment or Receiving Care for _x000a_Adults (18+ Years)" dataDxfId="287"/>
    <tableColumn id="7" xr3:uid="{7F304706-0CB4-4D03-9890-309BB5E2C597}" name="Total Summary of Persons either admitted or detained or  receiving care. " dataDxfId="286"/>
    <tableColumn id="94" xr3:uid="{0A6998F4-5D41-4B9D-A100-4959C56DCA7C}" name="Danger to Self" dataDxfId="285"/>
    <tableColumn id="93" xr3:uid="{5042F093-0376-46A4-9C75-083C89585C69}" name="Danger to Others" dataDxfId="284"/>
    <tableColumn id="92" xr3:uid="{D4A60698-688F-4A92-B6DF-9280A7E5029B}" name=" Grave Disability due to MHD" dataDxfId="283"/>
    <tableColumn id="91" xr3:uid="{0E064A95-D330-4E3E-A3D0-EB6153A71ED0}" name="Grave Disability due to severe SUD" dataDxfId="282"/>
    <tableColumn id="90" xr3:uid="{91FA0860-48DD-45A8-8800-FB1B8F6B1D56}" name="Grave Disability due to MHD and a severe SUD" dataDxfId="281"/>
    <tableColumn id="18" xr3:uid="{6470A50F-865E-482E-8732-8BF08BD6390A}" name="Children - Adolescents (0-17)" dataDxfId="280"/>
    <tableColumn id="19" xr3:uid="{D1F0C252-52BD-4614-90F7-0F9E4BB02E61}" name="Adults (18-24)" dataDxfId="279"/>
    <tableColumn id="20" xr3:uid="{D49EAF7A-65B2-4834-B827-E524AD2CA671}" name="Adults (25-44)" dataDxfId="278"/>
    <tableColumn id="21" xr3:uid="{8BBC1FDB-A5DD-4A24-A52C-23BC46946B3E}" name="Adults (45-64)" dataDxfId="277"/>
    <tableColumn id="22" xr3:uid="{3EEA6673-9ABE-4E55-AA6E-5B925BA9542E}" name="Adults (65+)" dataDxfId="276"/>
    <tableColumn id="72" xr3:uid="{7C172231-0164-4718-A9D8-9F03B83673FE}" name="Unknown Age" dataDxfId="275"/>
    <tableColumn id="23" xr3:uid="{AEFF9753-3282-450C-98F8-03C9EF6B3616}" name="Total Age Group " dataDxfId="274">
      <calculatedColumnFormula>SUM(Table423[[#This Row],[Children - Adolescents (0-17)]:[Unknown Age]])</calculatedColumnFormula>
    </tableColumn>
    <tableColumn id="24" xr3:uid="{DFF80212-E965-4794-BB09-DB2AA464CD1D}" name="Male" dataDxfId="273"/>
    <tableColumn id="25" xr3:uid="{276565B6-CF3F-448F-83D5-168FCCEC6938}" name="Female" dataDxfId="272"/>
    <tableColumn id="99" xr3:uid="{E8BA850D-DE0E-4327-A395-413B00F69B89}" name="Unknown - Not Reported " dataDxfId="271"/>
    <tableColumn id="26" xr3:uid="{54E9F24A-92F8-419D-9DDC-3C4BF2AA56C0}" name=" Declined to State" dataDxfId="270"/>
    <tableColumn id="27" xr3:uid="{C12ABDF9-0A03-45BE-9C7F-600028682427}" name="Total by Sex " dataDxfId="269"/>
    <tableColumn id="28" xr3:uid="{B9183393-3574-41F7-B5F4-D72EDAC40EC6}" name="Male2" dataDxfId="268"/>
    <tableColumn id="29" xr3:uid="{16DA9F93-EB3B-482F-904D-2B710EA28D8E}" name="Female2" dataDxfId="267"/>
    <tableColumn id="30" xr3:uid="{A45CD34E-2606-412B-9912-46003B7EA981}" name="Transgender: Male to Female" dataDxfId="266"/>
    <tableColumn id="31" xr3:uid="{E8201383-D274-4AC6-9E63-5C160AD89B0F}" name="Transgender: Female to Male" dataDxfId="265"/>
    <tableColumn id="33" xr3:uid="{15F6D942-154A-443E-9FB8-37FAE41FD07B}" name="Non-Binary/Genderqueer (neither exclusively male nor female)" dataDxfId="264"/>
    <tableColumn id="34" xr3:uid="{12F1274E-227F-4948-85B8-2B7828557DCB}" name="Another Gender Identity - Questioning" dataDxfId="263"/>
    <tableColumn id="1" xr3:uid="{D35B4EAF-F42E-4513-8711-14AE64818AE6}" name="Unknown - Not Reported 3" dataDxfId="262"/>
    <tableColumn id="100" xr3:uid="{7933EF76-21BF-49F7-B1D0-B39C5B1BD221}" name="Declined to State2" dataDxfId="261"/>
    <tableColumn id="35" xr3:uid="{C3261BC8-D609-40D3-A6E7-B64F9002B309}" name="Total by _x000a_Gender Identity" dataDxfId="260"/>
    <tableColumn id="43" xr3:uid="{914F537E-8546-4A9C-83A7-596B01AEB87C}" name="American Indian - Alaska Native" dataDxfId="259"/>
    <tableColumn id="44" xr3:uid="{89D87AA1-7197-4A93-AAA0-62231F3D6A8A}" name="Asian" dataDxfId="258"/>
    <tableColumn id="45" xr3:uid="{8C4F6163-6391-41AC-A9A8-8F62B6F7388A}" name="Black or African American" dataDxfId="257"/>
    <tableColumn id="46" xr3:uid="{FE350F4E-D6C5-4E68-B75F-48BF2EB65DF5}" name="Native Hawaiian or Other Pacific Islander" dataDxfId="256"/>
    <tableColumn id="47" xr3:uid="{D3772C22-6C7C-4338-B60C-4F31D3C99699}" name="White" dataDxfId="255"/>
    <tableColumn id="48" xr3:uid="{3398CF59-ADB8-4451-812F-CDC7E2B12474}" name="More Than One Race" dataDxfId="254"/>
    <tableColumn id="49" xr3:uid="{96AECF50-1A05-4885-AC60-363C27C30F4F}" name="Other " dataDxfId="253"/>
    <tableColumn id="50" xr3:uid="{0553255B-A30E-4ED7-B123-C8697AED5D1C}" name="Unknown - Not Reported 2" dataDxfId="252"/>
    <tableColumn id="101" xr3:uid="{55C0F477-ED08-493E-8B8B-9F5C13B8C782}" name="Declined to State3" dataDxfId="251"/>
    <tableColumn id="51" xr3:uid="{4F0EAA1C-A28C-4B44-B698-75B79CDAAAA7}" name="Total by Race" dataDxfId="250"/>
    <tableColumn id="52" xr3:uid="{64FADB41-BDCD-4558-9FD5-CAA11646B843}" name="Not Hispanic or  Not Latino" dataDxfId="249"/>
    <tableColumn id="53" xr3:uid="{BF53E076-45BC-4005-8CC9-B162A8F9E179}" name="Hispanic or Latino" dataDxfId="248"/>
    <tableColumn id="102" xr3:uid="{EED3A31A-3B44-4176-B7E6-43D4DC224727}" name="Unknown - _x000a_Not Reported 3" dataDxfId="247"/>
    <tableColumn id="54" xr3:uid="{9F302391-85AA-422E-A450-0E73471BC57B}" name="Declined to State4" dataDxfId="246"/>
    <tableColumn id="55" xr3:uid="{E5F4B157-4824-4B25-82CD-1997A15B784D}" name="Total by Ethnicity " dataDxfId="245"/>
    <tableColumn id="36" xr3:uid="{6C90FD5D-04A5-4724-ABAE-454ED629C187}" name="Straight - Heterosexual" dataDxfId="244"/>
    <tableColumn id="37" xr3:uid="{E6EC1059-5694-487A-9CBF-FE7A28FC5063}" name="Gay or Lesbian" dataDxfId="243"/>
    <tableColumn id="38" xr3:uid="{58A72D06-CEF4-4A77-99A6-93827B9C0A25}" name="Bisexual" dataDxfId="242"/>
    <tableColumn id="39" xr3:uid="{CE779EA2-E7A4-4314-ADD5-80A37D778B91}" name="Queer" dataDxfId="241"/>
    <tableColumn id="40" xr3:uid="{BA3D9883-2D94-4D8B-A239-AF28AF7FB200}" name="Another Sexual Orientation - Questioning" dataDxfId="240"/>
    <tableColumn id="103" xr3:uid="{5A85228C-9049-4C4E-B66D-813FF2DCA670}" name="Unknown - Not Reported 4" dataDxfId="239"/>
    <tableColumn id="41" xr3:uid="{460EB7AE-ACBC-4E5D-A2EB-1E13295E4DE1}" name="Declined to State5" dataDxfId="238"/>
    <tableColumn id="42" xr3:uid="{9EE9C386-5A6C-4F67-8A05-FBC04CF1EAFB}" name="Total by Sexual Orientation" dataDxfId="237"/>
    <tableColumn id="74" xr3:uid="{17DDEE68-1BDC-438B-91E6-6CB8C36E48DF}" name="Admitted/Detained Once (1) " dataDxfId="236"/>
    <tableColumn id="84" xr3:uid="{8CE4EB6C-7A31-405C-9362-2456BFCDDAF3}" name="Admitted/Detained between (2-5) times" dataDxfId="235"/>
    <tableColumn id="83" xr3:uid="{48E0D055-D900-4988-8DE6-C2BC0C4FD299}" name="Admitted/Detained between (6-8) times" dataDxfId="234"/>
    <tableColumn id="104" xr3:uid="{74160CC3-FF4B-4B3F-B7F5-B8C7B02B1484}" name="Admitted/Detained more than (8+) times" dataDxfId="233"/>
    <tableColumn id="73" xr3:uid="{5DF85ACE-DD9E-4132-A9C5-6303FD2DBEB6}" name="Total by _x000a_Sequential Holds" dataDxfId="232"/>
    <tableColumn id="56" xr3:uid="{1188D62F-B329-4B08-86DB-C8B76124F061}" name="Non-Veteran" dataDxfId="231"/>
    <tableColumn id="57" xr3:uid="{6DC89C27-E4E0-435D-A4C5-99133350C3EC}" name="Veteran" dataDxfId="230"/>
    <tableColumn id="107" xr3:uid="{01B011CF-75AF-426F-AB09-1BC9FF78ECCA}" name="Unknown - Not Reported 5" dataDxfId="229"/>
    <tableColumn id="58" xr3:uid="{5FA86BEF-3B91-4A89-9847-8096DFEAEB69}" name="Declined to State6" dataDxfId="228"/>
    <tableColumn id="59" xr3:uid="{2433CD65-9A73-4D31-8976-05FFA1B2D570}" name="Total by Veteran Status" dataDxfId="227"/>
    <tableColumn id="60" xr3:uid="{A69C7224-30EB-415B-AC7A-78C8462309F4}" name="Stable Housed" dataDxfId="226"/>
    <tableColumn id="61" xr3:uid="{8098C023-8B81-4B63-9448-6D25F4526675}" name="Imminent Risk of Homelessness" dataDxfId="225"/>
    <tableColumn id="62" xr3:uid="{B7791100-DACE-4D65-8E77-4B75BD9560C8}" name="Literally Homeless and Sheltered" dataDxfId="224"/>
    <tableColumn id="63" xr3:uid="{9443557B-B0C6-466F-B04B-96F518F5F408}" name="Literally Homeless and Unsheltered" dataDxfId="223"/>
    <tableColumn id="64" xr3:uid="{08E2A56D-D200-4230-A709-FDADD262F0F8}" name="Homeless Unspecified" dataDxfId="222"/>
    <tableColumn id="65" xr3:uid="{29BF298C-4513-48B9-835B-3F50D188BFC7}" name="Jail - Correctional Facility" dataDxfId="221"/>
    <tableColumn id="66" xr3:uid="{45259F64-A06F-44F6-A501-C9ECE6CAED42}" name="Unknown - Not Reported 6" dataDxfId="220"/>
    <tableColumn id="108" xr3:uid="{B526DC9B-FB84-4E82-B8B2-DCF0C9C51112}" name="Declined to State7" dataDxfId="219"/>
    <tableColumn id="67" xr3:uid="{202415EB-4233-4171-AE0C-BD0B32DAA70C}" name="Total by Housing Status" dataDxfId="218"/>
    <tableColumn id="15" xr3:uid="{B9382433-7406-4918-9B9C-ECB93F441431}" name="Assessment" dataDxfId="217"/>
    <tableColumn id="14" xr3:uid="{6D1E75EB-4228-4432-9903-D3144C283311}" name="Evaluation" dataDxfId="216"/>
    <tableColumn id="13" xr3:uid="{CECC2FEF-EF52-4F14-9EF3-E4172748C575}" name="Crisis intervention" dataDxfId="215"/>
    <tableColumn id="12" xr3:uid="{91EC4E51-DE88-437A-B64F-0202AFA12B89}" name="Medication Treatment" dataDxfId="214"/>
    <tableColumn id="11" xr3:uid="{12690CF5-B75D-445C-A81E-023A2889669E}" name="Psychiatric Treatment Services" dataDxfId="213"/>
    <tableColumn id="10" xr3:uid="{AF76803F-66FF-486F-905B-EC2D82C37857}" name="Psychologist Services" dataDxfId="212"/>
    <tableColumn id="9" xr3:uid="{81EDA1BF-A061-4008-A957-AE4AC9E6E0C9}" name="Total by Services Provided or Offered" dataDxfId="211">
      <calculatedColumnFormula>SUM(Table423[[#This Row],[Assessment]:[Psychologist Services]])</calculatedColumnFormula>
    </tableColumn>
    <tableColumn id="68" xr3:uid="{8F23A2E4-826A-4DC9-8699-02715FFEF161}" name="Private _x000a_(HMO, PPO, DOD, Tricare)" dataDxfId="210"/>
    <tableColumn id="3" xr3:uid="{2C400E70-EA4A-4B18-84ED-9B78CFEF9B0C}" name="Public_x000a_(County funded, Medi-Cal, Medicare, Indian Health Services)" dataDxfId="209"/>
    <tableColumn id="69" xr3:uid="{9AA33FD1-934C-4D3A-BD98-964CD9B5F787}" name="Other (Uninsured or self-pay)" dataDxfId="208"/>
    <tableColumn id="109" xr3:uid="{50BE58AC-1B06-4112-ADEB-75B5531DD1D1}" name="Unknown - Not Reported" dataDxfId="207"/>
    <tableColumn id="70" xr3:uid="{72DE351E-2C1F-41DE-8D79-3FECF16271E6}" name="Total by _x000a_Payer - Funding  Status" dataDxfId="206">
      <calculatedColumnFormula>SUM(Table423[[#This Row],[Private 
(HMO, PPO, DOD, Tricare)]:[Unknown - Not Reported]])</calculatedColumnFormula>
    </tableColumn>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24784F-8989-4B8A-809C-234733A00B8B}" name="Table4234" displayName="Table4234" ref="A11:CG23" totalsRowShown="0" headerRowDxfId="205" dataDxfId="204" tableBorderDxfId="203">
  <autoFilter ref="A11:CG23" xr:uid="{C4E4D8C2-98AA-47F1-8252-20D8E962418B}"/>
  <tableColumns count="85">
    <tableColumn id="5" xr3:uid="{0DA09693-5388-4B20-ADFF-1389B8224518}" name="FYXX-XX QX" dataDxfId="202"/>
    <tableColumn id="111" xr3:uid="{6E7C40FF-2E18-499D-956E-E50FDF50CC6A}" name="W&amp;I Code Section" dataDxfId="201"/>
    <tableColumn id="6" xr3:uid="{F2AADF20-D5B9-42D4-A067-7175F86DA555}" name="LPS Act Holds for Evaluation/Treatment - Admissions/Detainments" dataDxfId="200"/>
    <tableColumn id="110" xr3:uid="{2F51699A-4264-4206-8B23-D5D95EF2C00C}" name="Involuntary Holds for Child/Adolescent _x000a_(0-17 Years) " dataDxfId="199"/>
    <tableColumn id="2" xr3:uid="{54BE6A04-8A65-4C91-9E08-CE1D8A27C681}" name="Involuntary Holds for Adults _x000a_(18+ Years)" dataDxfId="198"/>
    <tableColumn id="8" xr3:uid="{2EC51F0D-0709-4A7F-B747-5CF31989285D}" name="Involuntary Holds for Age Group Unknown" dataDxfId="197"/>
    <tableColumn id="7" xr3:uid="{C38015EA-7528-4477-9735-EC3FC5217AB0}" name="Total Summary of Persons Either Admitted or Detained " dataDxfId="196"/>
    <tableColumn id="94" xr3:uid="{4FE827DF-1DC3-40BE-BDC0-FB04123A5A67}" name="Danger to Self" dataDxfId="195"/>
    <tableColumn id="93" xr3:uid="{D20CF033-C8FD-4C41-A6CA-9EEE7A310B0D}" name="Danger to Others" dataDxfId="194"/>
    <tableColumn id="92" xr3:uid="{D82C2505-76AF-4C39-BDF7-A8CF710CC901}" name=" Grave Disability due to MHD" dataDxfId="193"/>
    <tableColumn id="91" xr3:uid="{FBDA077B-E545-4673-909F-8A10E050BACC}" name="Grave Disability due to severe SUD" dataDxfId="192"/>
    <tableColumn id="90" xr3:uid="{1B0B1217-29CA-4075-B2BF-CB66FA643E51}" name="Grave Disability due to MHD and a severe SUD" dataDxfId="191"/>
    <tableColumn id="18" xr3:uid="{9C586FFB-674C-4C55-9A17-DA904589A2B8}" name="Children - Adolescents (0-17)" dataDxfId="190"/>
    <tableColumn id="19" xr3:uid="{7138B257-537C-461B-B1E4-383725FC5821}" name="Adults (18-24)" dataDxfId="189"/>
    <tableColumn id="20" xr3:uid="{AC311EE2-8BE7-470E-8F68-B1FD7333D2F9}" name="Adults (25-44)" dataDxfId="188"/>
    <tableColumn id="21" xr3:uid="{D60DC396-EC37-46BC-B22F-8CD4F53C61E3}" name="Adults (45-64)" dataDxfId="187"/>
    <tableColumn id="22" xr3:uid="{2C8C279B-0F0A-4BB4-A7E0-5E9893237D0D}" name="Adults (65+)" dataDxfId="186"/>
    <tableColumn id="72" xr3:uid="{11AE5601-3B8F-435B-B238-36AF8DFADD27}" name="Unknown Age" dataDxfId="185"/>
    <tableColumn id="23" xr3:uid="{00F36FF0-2DC4-4B7E-8048-0A5177BDBD8E}" name="Total Age Group " dataDxfId="184">
      <calculatedColumnFormula>SUM(Table4234[[#This Row],[Children - Adolescents (0-17)]:[Unknown Age]])</calculatedColumnFormula>
    </tableColumn>
    <tableColumn id="24" xr3:uid="{2AB43DB3-5E1F-4731-809C-55DF6E9FD044}" name="Male" dataDxfId="183"/>
    <tableColumn id="25" xr3:uid="{F3086FFA-7CE1-42E7-BD0F-F1B549576AEE}" name="Female" dataDxfId="182"/>
    <tableColumn id="99" xr3:uid="{6D8FB09A-64AD-4A9E-988D-F130C81C81C5}" name="Unknown - Not Reported " dataDxfId="181"/>
    <tableColumn id="26" xr3:uid="{790187A2-E77F-4046-B9D1-20A4141D8778}" name=" Declined to State" dataDxfId="180"/>
    <tableColumn id="27" xr3:uid="{6F992230-9C2F-4FEF-9D7E-5788F8142A28}" name="Total by Sex " dataDxfId="179"/>
    <tableColumn id="28" xr3:uid="{A6F5F14D-0F8E-4099-B878-26B07CC964B2}" name="Male2" dataDxfId="178"/>
    <tableColumn id="29" xr3:uid="{B9825AEB-A083-49A1-B0DA-540DE8FC27EC}" name="Female2" dataDxfId="177"/>
    <tableColumn id="30" xr3:uid="{3F6CED91-3DCC-4079-9C05-F11E4FD13508}" name="Transgender: Male to Female" dataDxfId="176"/>
    <tableColumn id="31" xr3:uid="{8CF92F6E-A1EE-4772-8EFB-B6D2C7402877}" name="Transgender: Female to Male" dataDxfId="175"/>
    <tableColumn id="33" xr3:uid="{D548224B-B553-47BD-9717-0B80404123E9}" name="Non-Binary/Genderqueer (neither exclusively male nor female)" dataDxfId="174"/>
    <tableColumn id="34" xr3:uid="{0C9E6E4D-8E2F-4636-816B-EE33CF6BCD49}" name="Another Gender Identity - Questioning" dataDxfId="173"/>
    <tableColumn id="1" xr3:uid="{11EB8824-3994-4795-9F24-1DA3304EAD66}" name="Unknown - Not Reported 3" dataDxfId="172"/>
    <tableColumn id="100" xr3:uid="{9934F04E-F956-40A0-BC82-25495AD20383}" name="Declined to State2" dataDxfId="171"/>
    <tableColumn id="35" xr3:uid="{A8BE3A9C-93ED-43F7-B02C-549550C39F7C}" name="Total by _x000a_Gender Identity" dataDxfId="170"/>
    <tableColumn id="43" xr3:uid="{F7DC989A-20D8-4005-AE77-00C5BC2BC0B7}" name="American Indian - Alaska Native" dataDxfId="169"/>
    <tableColumn id="44" xr3:uid="{8EFAA54D-4A7F-4D20-BDE7-A582582C6D30}" name="Asian" dataDxfId="168"/>
    <tableColumn id="45" xr3:uid="{8D9A0E80-F9A5-48FD-B275-A8F87ABBFBF5}" name="Black or African American" dataDxfId="167"/>
    <tableColumn id="46" xr3:uid="{DE790198-96F0-4BC4-897A-362299165A2D}" name="Native Hawaiian or Other Pacific Islander" dataDxfId="166"/>
    <tableColumn id="47" xr3:uid="{73AA4ADE-7ECB-47C5-814B-F5B04D53A7D1}" name="White" dataDxfId="165"/>
    <tableColumn id="48" xr3:uid="{0D7E95D2-F120-4961-85E6-4DFD7C9E1F05}" name="More Than One Race" dataDxfId="164"/>
    <tableColumn id="49" xr3:uid="{853B5471-EBBB-4D4E-9FD9-A02A83F1A526}" name="Other " dataDxfId="163"/>
    <tableColumn id="50" xr3:uid="{91CEA227-FA08-4C1F-979B-853C7CF5D4FF}" name="Unknown - Not Reported 2" dataDxfId="162"/>
    <tableColumn id="101" xr3:uid="{9EAC3448-7C37-4545-BF54-E40E4DDCE848}" name="Declined to State3" dataDxfId="161"/>
    <tableColumn id="51" xr3:uid="{FC90757D-CAFD-4D74-B7ED-70B349C90F8B}" name="Total by Race" dataDxfId="160"/>
    <tableColumn id="52" xr3:uid="{9E6E8839-DCB8-4A21-A1A6-6E01BB4AEC34}" name="Not Hispanic or  Not Latino" dataDxfId="159"/>
    <tableColumn id="53" xr3:uid="{5D9B88E4-87FF-4203-B90A-476A70BA611F}" name="Hispanic or Latino" dataDxfId="158"/>
    <tableColumn id="102" xr3:uid="{03808AE8-602F-4B36-AB36-61C99AFC3C81}" name="Unknown - _x000a_Not Reported 3" dataDxfId="157"/>
    <tableColumn id="54" xr3:uid="{6BB35E07-7683-46F1-B2E5-188496C6EF27}" name="Declined to State4" dataDxfId="156"/>
    <tableColumn id="55" xr3:uid="{7DF33042-6E09-44A6-8AC3-520FB4D354C1}" name="Total by Ethnicity " dataDxfId="155"/>
    <tableColumn id="36" xr3:uid="{A5FF6E6A-943C-44B3-844F-ADEAF75D98BD}" name="Straight - Heterosexual" dataDxfId="154"/>
    <tableColumn id="37" xr3:uid="{1B0DB08A-DCB6-4084-AB17-E06CDFCDA034}" name="Gay or Lesbian" dataDxfId="153"/>
    <tableColumn id="38" xr3:uid="{66D696D1-B009-4F44-A565-8CF490307695}" name="Bisexual" dataDxfId="152"/>
    <tableColumn id="39" xr3:uid="{2130D879-BE96-45D1-8F3A-9D005D10BB73}" name="Queer" dataDxfId="151"/>
    <tableColumn id="40" xr3:uid="{64D47AD4-F08D-4214-BEBC-6F432EAE883C}" name="Another Sexual Orientation - Questioning" dataDxfId="150"/>
    <tableColumn id="103" xr3:uid="{D72BDED8-3C31-4367-A03B-CDD6AC1BB026}" name="Unknown - Not Reported 4" dataDxfId="149"/>
    <tableColumn id="41" xr3:uid="{CF16E48B-1B03-4D5F-A3F0-4ACDFFAE9716}" name="Declined to State5" dataDxfId="148"/>
    <tableColumn id="42" xr3:uid="{C26B449D-5987-42A2-A504-939AAE564A6C}" name="Total by Sexual Orientation" dataDxfId="147"/>
    <tableColumn id="74" xr3:uid="{6656A045-2A9E-452F-B635-B56615FD2AA4}" name="Admitted/Detained Once (1) " dataDxfId="146"/>
    <tableColumn id="84" xr3:uid="{FECA9F1E-C1EF-4683-ABF6-950134BB1F8B}" name="Admitted/Detained between (2-5) times" dataDxfId="145"/>
    <tableColumn id="83" xr3:uid="{2D1ADCA3-016C-4EAE-AC9D-E3E01ED9507E}" name="Admitted/Detained between (6-8) times" dataDxfId="144"/>
    <tableColumn id="104" xr3:uid="{0FE38DEA-46E4-4F20-AE87-5B4FC0D45751}" name="Admitted/Detained more than 8 times" dataDxfId="143"/>
    <tableColumn id="56" xr3:uid="{0B3BCEFF-6E2B-4FB6-AA9C-B71291AD9BB4}" name="Non-Veteran" dataDxfId="142"/>
    <tableColumn id="57" xr3:uid="{4B5D5099-F665-4802-8005-CACD3C735E22}" name="Veteran" dataDxfId="141"/>
    <tableColumn id="107" xr3:uid="{9851E64A-11C4-4054-9668-3B2FD6CDB702}" name="Unknown - Not Reported 5" dataDxfId="140"/>
    <tableColumn id="58" xr3:uid="{E2DD9BB8-162D-4931-8F05-25F4F57D48CE}" name="Declined to State6" dataDxfId="139"/>
    <tableColumn id="59" xr3:uid="{76B3920D-64B0-42C6-B9F1-677C2CF06A6B}" name="Total by Veteran Status" dataDxfId="138"/>
    <tableColumn id="60" xr3:uid="{E5166CCC-419C-4A77-A026-745BD6794586}" name="Stable Housed" dataDxfId="137"/>
    <tableColumn id="61" xr3:uid="{B81C7CFF-2661-49D3-9659-F7AF44715F0E}" name="Imminent Risk of Homelessness" dataDxfId="136"/>
    <tableColumn id="62" xr3:uid="{707EEE69-79D9-467E-9067-302C92D22545}" name="Literally Homeless and Sheltered" dataDxfId="135"/>
    <tableColumn id="63" xr3:uid="{31898229-C169-4D58-BE48-6F32F8871CDA}" name="Literally Homeless and Unsheltered" dataDxfId="134"/>
    <tableColumn id="64" xr3:uid="{2F2810F4-6CB4-450C-96A4-0E0F892D9E15}" name="Homeless Unspecified" dataDxfId="133"/>
    <tableColumn id="65" xr3:uid="{9E74F85C-C9FD-4CD0-AC2B-33F4BCF5182A}" name="Jail - Correctional Facility" dataDxfId="132"/>
    <tableColumn id="66" xr3:uid="{FDD22798-B9B9-476E-B95D-3F4D1C30C0E2}" name="Unknown - Not Reported 6" dataDxfId="131"/>
    <tableColumn id="108" xr3:uid="{8EFDBC39-E7F3-46F4-9F0F-99DCC320C003}" name="Declined to State7" dataDxfId="130"/>
    <tableColumn id="67" xr3:uid="{F51552B3-A2E4-4387-BCEB-62C37C4F18D4}" name="Total by Housing Status" dataDxfId="129"/>
    <tableColumn id="15" xr3:uid="{67590D6B-0A94-4845-B6DF-08533AB97474}" name="Assessment" dataDxfId="128"/>
    <tableColumn id="14" xr3:uid="{824BA47A-B360-4E70-8D67-29D8A7890B43}" name="Evaluation" dataDxfId="127"/>
    <tableColumn id="13" xr3:uid="{DF8BBE2B-7914-47D2-9DB0-6D393CBF4DC3}" name="Crisis intervention" dataDxfId="126"/>
    <tableColumn id="12" xr3:uid="{1C67EF3C-31C1-4D95-ABEA-445C72825099}" name="Medication Treatment" dataDxfId="125"/>
    <tableColumn id="11" xr3:uid="{C4FBB168-4C83-4DAC-A4E3-66F364ED0819}" name="Psychiatric Treatment Services" dataDxfId="124"/>
    <tableColumn id="10" xr3:uid="{D834EADB-48FC-4E70-A741-784D5D3E9033}" name="Psychologist Services" dataDxfId="123"/>
    <tableColumn id="68" xr3:uid="{D797CF36-CE91-46F1-8916-A81C0DE74253}" name="Private _x000a_(HMO, PPO, DOD, Tricare)" dataDxfId="122"/>
    <tableColumn id="3" xr3:uid="{4FA30DFF-419D-4D2B-AF96-567F8580B5F2}" name="Public_x000a_(County funded, Medi-Cal, Medicare, Indian Health Services)" dataDxfId="121"/>
    <tableColumn id="69" xr3:uid="{25101565-7628-465D-8C1F-317A11F20F9A}" name="Other (Uninsured or self-pay)" dataDxfId="120"/>
    <tableColumn id="109" xr3:uid="{B0F3F0D9-5153-4829-9731-626F1BE28F10}" name="Unknown - Not Reported" dataDxfId="119"/>
    <tableColumn id="70" xr3:uid="{C3A6127B-41CC-4122-A9D0-700DBD6BD5FF}" name="Total by _x000a_Payer - Funding  Status" dataDxfId="118">
      <calculatedColumnFormula>SUM(Table4234[[#This Row],[Private 
(HMO, PPO, DOD, Tricare)]:[Unknown - Not Reported]])</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9B14CD-E068-4124-B157-402F8D461174}" name="Table42345" displayName="Table42345" ref="A12:DK23" totalsRowShown="0" headerRowDxfId="117" dataDxfId="116" tableBorderDxfId="115">
  <autoFilter ref="A12:DK23" xr:uid="{C4E4D8C2-98AA-47F1-8252-20D8E962418B}"/>
  <tableColumns count="115">
    <tableColumn id="5" xr3:uid="{AFFA15FD-A629-4249-8199-F4DF167A4500}" name="FYXX-XX QX" dataDxfId="114"/>
    <tableColumn id="111" xr3:uid="{9379A805-2E7C-47EC-8F0C-0696ADC8A809}" name="W&amp;I Code Section" dataDxfId="113"/>
    <tableColumn id="6" xr3:uid="{8F3F93D5-5821-4FC4-8B8F-1DD23E5EBB93}" name="LPS Act Holds " dataDxfId="112"/>
    <tableColumn id="110" xr3:uid="{4F3136CD-6E8E-4083-8EC0-209D5E84FB82}" name="Involuntary Holds for Child/Adolescent _x000a_(0-17 Years) " dataDxfId="111"/>
    <tableColumn id="2" xr3:uid="{0F517AD3-9225-4D4E-AA07-C06418DC6658}" name="Involuntary Holds for Adults _x000a_(18+ Years)" dataDxfId="110"/>
    <tableColumn id="8" xr3:uid="{C731B12E-A032-49C5-B95E-286B40C686B8}" name="Involuntary Holds for Age Group Unknown" dataDxfId="109"/>
    <tableColumn id="7" xr3:uid="{1E60E285-EB3F-45BD-BE05-C719D827FCE1}" name="Total Summary of Persons Either Detained and/or Admitted " dataDxfId="108"/>
    <tableColumn id="94" xr3:uid="{5147FCD5-F9EA-4A73-8822-70F38117334F}" name="Danger to Self" dataDxfId="107"/>
    <tableColumn id="93" xr3:uid="{4D22A759-888E-4530-9EA5-EDECA273A46A}" name="Danger to Others" dataDxfId="106"/>
    <tableColumn id="92" xr3:uid="{CC578482-53E9-48DC-B2C9-C394263AE088}" name=" Grave Disability due to MHD" dataDxfId="105"/>
    <tableColumn id="91" xr3:uid="{FA4D7D24-2034-47ED-AF79-15B387170F11}" name="Grave Disability due to severe SUD" dataDxfId="104"/>
    <tableColumn id="90" xr3:uid="{3910FEE4-89A7-4E3C-8AFB-BDBA440A8C6F}" name="Grave Disability due to MHD and a severe SUD" dataDxfId="103"/>
    <tableColumn id="18" xr3:uid="{D1A64799-B233-4F69-AA02-2601DF29F1F7}" name="Children - Adolescents (0-17)" dataDxfId="102"/>
    <tableColumn id="19" xr3:uid="{857CB992-BA6E-4330-A04D-B1798EA6C4E7}" name="Adults (18-24)" dataDxfId="101"/>
    <tableColumn id="20" xr3:uid="{BC6BCABC-5F04-43A4-ABF0-8AD2E45E8E3A}" name="Adults (25-44)" dataDxfId="100"/>
    <tableColumn id="21" xr3:uid="{83D5D32D-B8CC-4A6F-8B84-D35F9E2EABFF}" name="Adults (45-64)" dataDxfId="99"/>
    <tableColumn id="22" xr3:uid="{38F4E39F-9A8F-4FF5-BB86-C10636652F94}" name="Adults (65+)" dataDxfId="98"/>
    <tableColumn id="72" xr3:uid="{ABFA0745-76CA-4054-8C1B-0849F9BB1B30}" name="Unknown Age" dataDxfId="97"/>
    <tableColumn id="23" xr3:uid="{7E1FA1C5-1681-4787-9F92-46BB004A8F14}" name="Total Age Group " dataDxfId="96">
      <calculatedColumnFormula>SUM(Table42345[[#This Row],[Children - Adolescents (0-17)]:[Unknown Age]])</calculatedColumnFormula>
    </tableColumn>
    <tableColumn id="28" xr3:uid="{ECF853F0-A440-4110-81F8-F32BF745D9BA}" name="Male2" dataDxfId="95"/>
    <tableColumn id="29" xr3:uid="{75F9A7E7-8948-45FC-B6CF-4096F4B2F81D}" name="Female2" dataDxfId="94"/>
    <tableColumn id="30" xr3:uid="{973F3F0E-9367-470B-BAB0-CBF5B478B358}" name="Transgender: Male to Female" dataDxfId="93"/>
    <tableColumn id="31" xr3:uid="{17D57A01-FB54-4997-BED9-EED0032EC1B3}" name="Transgender: Female to Male" dataDxfId="92"/>
    <tableColumn id="33" xr3:uid="{B6A4C022-A463-4027-9E68-F35FB4B1CC28}" name="Non-Binary/Genderqueer (neither exclusively male nor female)" dataDxfId="91"/>
    <tableColumn id="34" xr3:uid="{41F09C7F-4C80-4841-B401-146E1A358C98}" name="Another Gender Identity - Questioning" dataDxfId="90"/>
    <tableColumn id="1" xr3:uid="{F104E79C-2A12-4C10-AA96-A9F8DEA2F86B}" name="Unknown - Not Reported 3" dataDxfId="89"/>
    <tableColumn id="100" xr3:uid="{E3A73EE8-B592-4543-8B82-1FC8E7540489}" name="Declined to State2" dataDxfId="88"/>
    <tableColumn id="35" xr3:uid="{5F167624-AF0A-4DC4-9248-079205706604}" name="Total by _x000a_Gender Identity" dataDxfId="87"/>
    <tableColumn id="43" xr3:uid="{44C8F62B-44EC-4447-A542-6C13F011E4BB}" name="American Indian - Alaska Native" dataDxfId="86"/>
    <tableColumn id="44" xr3:uid="{6D2474FD-F882-4CA8-850E-9D20916CA34E}" name="Asian" dataDxfId="85"/>
    <tableColumn id="45" xr3:uid="{EE879DDB-EA02-44C8-A327-326F774C3277}" name="Black or African American" dataDxfId="84"/>
    <tableColumn id="46" xr3:uid="{1DCB6D13-E9B4-41B3-89D0-875F9EA31260}" name="Native Hawaiian or Pacific Islander" dataDxfId="83"/>
    <tableColumn id="47" xr3:uid="{01DFA479-B20A-40F4-94E2-C3E3E8CFAD7A}" name="White" dataDxfId="82"/>
    <tableColumn id="48" xr3:uid="{B64D5782-3411-488D-AC78-C0FE3FE1CC7D}" name="More Than One Race" dataDxfId="81"/>
    <tableColumn id="49" xr3:uid="{A90A92AE-C3D0-4B98-B77C-FDC8C99F208D}" name="Other " dataDxfId="80"/>
    <tableColumn id="50" xr3:uid="{4F69B511-4D74-4210-A63E-4A904C6A9A17}" name="Unknown - Not Reported 2" dataDxfId="79"/>
    <tableColumn id="101" xr3:uid="{0A198210-E8BA-4F8B-8F4C-4EE77F2685D9}" name="Declined to State3" dataDxfId="78"/>
    <tableColumn id="51" xr3:uid="{95AB9911-BBB8-43DC-8DAA-15B615B74E11}" name="Total by Race" dataDxfId="77"/>
    <tableColumn id="52" xr3:uid="{17C68052-306D-44EF-B4F6-7C4044438599}" name="Not Hispanic or  Not Latino" dataDxfId="76"/>
    <tableColumn id="53" xr3:uid="{5223D596-2AD8-4AB5-BBD3-B61D2BDC4A96}" name="Hispanic or Latino" dataDxfId="75"/>
    <tableColumn id="102" xr3:uid="{124B0527-B998-4681-81B3-E98C4D60B743}" name="Unknown - _x000a_Not Reported 3" dataDxfId="74"/>
    <tableColumn id="54" xr3:uid="{CF06C79F-BB45-4205-B96F-550E31E8E2C4}" name="Declined to State4" dataDxfId="73"/>
    <tableColumn id="55" xr3:uid="{5204B4F4-1F65-46E7-8406-7D7F671F0ED0}" name="Total by Ethnicity " dataDxfId="72"/>
    <tableColumn id="36" xr3:uid="{9F0F4A76-5845-44C6-B73F-28C5A7BBCC86}" name="Straight - Heterosexual" dataDxfId="71"/>
    <tableColumn id="37" xr3:uid="{263FBBBE-8DE0-4188-9069-3AA15FBBB55B}" name="Gay or Lesbian" dataDxfId="70"/>
    <tableColumn id="38" xr3:uid="{344772F9-B38A-4CE0-AC7A-B3F3D011A60D}" name="Bisexual" dataDxfId="69"/>
    <tableColumn id="39" xr3:uid="{409FACA3-3604-4CB8-850B-886263394971}" name="Queer" dataDxfId="68"/>
    <tableColumn id="40" xr3:uid="{7469E1DB-5CD3-4B8A-90C5-BD272597FA2F}" name="Another Sexual Orientation - Questioning" dataDxfId="67"/>
    <tableColumn id="103" xr3:uid="{8D0DF3E9-8082-423D-8CD1-F46B83C74A62}" name="Unknown - Not Reported 4" dataDxfId="66"/>
    <tableColumn id="41" xr3:uid="{6B905E8E-FBD1-4B23-8C95-54B887CAAD8E}" name="Declined to State" dataDxfId="65"/>
    <tableColumn id="42" xr3:uid="{FC1E2AAC-CF6B-4149-83D1-654154546E9D}" name="Total by Sexual Orientation" dataDxfId="64"/>
    <tableColumn id="24" xr3:uid="{CAF4E140-5B0B-4D0A-9CB9-E1D6C2D6CC0C}" name="Male" dataDxfId="63"/>
    <tableColumn id="25" xr3:uid="{53EAE21F-29B9-47AA-B196-5987AC43C1A2}" name="Female" dataDxfId="62"/>
    <tableColumn id="99" xr3:uid="{17A4C3B0-598E-421F-A645-AC7511BB9935}" name="Unknown - Not Reported " dataDxfId="61"/>
    <tableColumn id="26" xr3:uid="{054C8EBE-22F7-4386-B4BF-9888D2F242A5}" name="Declined to State5" dataDxfId="60"/>
    <tableColumn id="27" xr3:uid="{63FCC383-AFEB-45A8-BA86-3282AF6AF55C}" name="Total by Sex " dataDxfId="59"/>
    <tableColumn id="56" xr3:uid="{EA149011-B490-4D65-A792-2E4CC9C9AB60}" name="Non-Veteran" dataDxfId="58"/>
    <tableColumn id="57" xr3:uid="{884055AA-7652-436F-AD5A-E25EF93183A4}" name="Veteran" dataDxfId="57"/>
    <tableColumn id="107" xr3:uid="{75964A9A-4AD0-4B2E-9D36-6BDD9C2D0374}" name="Unknown - Not Reported 5" dataDxfId="56"/>
    <tableColumn id="58" xr3:uid="{4B9C3D44-6586-4B94-AD18-D69DFF6700CC}" name="Declined to State6" dataDxfId="55"/>
    <tableColumn id="59" xr3:uid="{ABB9B0B5-6EB8-41E9-9C36-1ADEDEF737B9}" name="Total by Veteran Status" dataDxfId="54"/>
    <tableColumn id="60" xr3:uid="{AD6186AD-3CDB-446B-A975-53936B4D2ABA}" name="Stable Housed" dataDxfId="53"/>
    <tableColumn id="61" xr3:uid="{AB7EB0F0-4292-4B4E-BA18-4FC212F32898}" name="Imminent Risk of Homelessness" dataDxfId="52"/>
    <tableColumn id="62" xr3:uid="{A3D0F226-F6A8-4867-AE81-D853A77CDFB9}" name="Literally Homeless and Sheltered" dataDxfId="51"/>
    <tableColumn id="63" xr3:uid="{6A69F0F6-5B57-49E7-AFF7-B6EB361792A5}" name="Literally Homeless and Unsheltered" dataDxfId="50"/>
    <tableColumn id="64" xr3:uid="{160172F5-5BA3-4B89-9503-258218A70AB4}" name="Homeless Unspecified" dataDxfId="49"/>
    <tableColumn id="65" xr3:uid="{4BB7BB31-1867-4457-9C0C-E58371E53C60}" name="Jail - Correctional Facility" dataDxfId="48"/>
    <tableColumn id="66" xr3:uid="{A5EDF676-B413-462F-972A-497C38A04E53}" name="Unknown - Not Reported 6" dataDxfId="47"/>
    <tableColumn id="108" xr3:uid="{B48A27FF-79FC-4FBB-BA2C-D278FE435F0C}" name="Declined to State7" dataDxfId="46"/>
    <tableColumn id="67" xr3:uid="{287C689C-BA83-4373-A559-A0DAD75E70ED}" name="Total by Housing Status" dataDxfId="45"/>
    <tableColumn id="68" xr3:uid="{0840AF6D-C462-43CB-836C-E2DCF9F1D976}" name="Private _x000a_(HMO, PPO, DOD, Tricare)" dataDxfId="44"/>
    <tableColumn id="3" xr3:uid="{17EE28C7-DC77-4009-9700-EDEB248B8357}" name="Public (Medi-Cal) " dataDxfId="43"/>
    <tableColumn id="4" xr3:uid="{8540B4BA-67D4-46B5-BCE2-5C239668F5E5}" name="Public (Other) - Medicare, Indian Health Service, and county-funded not otherwise specified. " dataDxfId="42"/>
    <tableColumn id="69" xr3:uid="{C213D587-DE47-4E8E-9DB8-800571DA7177}" name="Other (Uninsured or self-pay)" dataDxfId="41"/>
    <tableColumn id="109" xr3:uid="{AF31745D-2218-4CE4-9BD3-BC5BE3C39DD6}" name="Unknown - Not Reported" dataDxfId="40"/>
    <tableColumn id="70" xr3:uid="{E124055A-F154-4960-AEF8-FB486AF85188}" name="Total by _x000a_Payer - Funding  Status" dataDxfId="39">
      <calculatedColumnFormula>SUM(Table42345[[#This Row],[Private 
(HMO, PPO, DOD, Tricare)]:[Unknown - Not Reported]])</calculatedColumnFormula>
    </tableColumn>
    <tableColumn id="15" xr3:uid="{AFAABBD2-BEA5-4EE4-B69F-6D1378183B92}" name="Assessment" dataDxfId="38"/>
    <tableColumn id="14" xr3:uid="{E4BEE069-C0CE-4DEF-8A4F-28444059F30F}" name="Evaluation" dataDxfId="37"/>
    <tableColumn id="13" xr3:uid="{2332066D-47B6-4B74-9975-0BC8ABB8A0FB}" name="Crisis Intervention" dataDxfId="36"/>
    <tableColumn id="12" xr3:uid="{90D306B4-EA2B-4950-8DFA-B4B7D7AD8690}" name="Medication Treatment" dataDxfId="35"/>
    <tableColumn id="11" xr3:uid="{FEBA1586-7AF3-4F2C-BA71-AC9FF5C71AA7}" name="Psychiatric Treatment Services" dataDxfId="34"/>
    <tableColumn id="10" xr3:uid="{134A6A71-17F0-44FE-9D98-F33BEA8856AF}" name="Psychologist Services" dataDxfId="33"/>
    <tableColumn id="71" xr3:uid="{FAF1EF08-009F-463E-993F-27422937F08E}" name="Higher Level of Care" dataDxfId="32"/>
    <tableColumn id="32" xr3:uid="{DBC3824F-EFE4-49E3-94FD-959CCBEF05C3}" name="Lower Level of Care" dataDxfId="31"/>
    <tableColumn id="17" xr3:uid="{D181CB76-46DC-4EFF-8A50-6785585AA83C}" name="Community Setting" dataDxfId="30"/>
    <tableColumn id="16" xr3:uid="{7D7E0AE2-06F3-4836-A577-64A874A16A2D}" name="Involuntary to Voluntary " dataDxfId="29"/>
    <tableColumn id="9" xr3:uid="{5A6707F5-2EF3-4594-A04C-DC8344A8B5BD}" name="Jail Setting" dataDxfId="28"/>
    <tableColumn id="130" xr3:uid="{67E6C895-FC4C-462E-8F65-9687C5E0EB39}" name="Admitted/Detained Once (1) " dataDxfId="27"/>
    <tableColumn id="129" xr3:uid="{EC7257CD-1F00-42D1-9C68-3877CC37F7FB}" name="Admitted/Detained between (2-5) times" dataDxfId="26"/>
    <tableColumn id="128" xr3:uid="{1A953CD0-71E6-4795-8205-47B3D194B16D}" name="Admitted/Detained between (6-8) times" dataDxfId="25"/>
    <tableColumn id="127" xr3:uid="{4F4E5715-9C4D-4A3C-AA76-D272121A566C}" name="Admitted/Detained more than 8 times " dataDxfId="24"/>
    <tableColumn id="81" xr3:uid="{7687982B-DD70-4B45-ACD0-928E2BFF0BB4}" name="≤ 07h - 59m _x000a_(less than 08 hours)" dataDxfId="23"/>
    <tableColumn id="80" xr3:uid="{568AF70C-1B6D-4D57-8B1E-72D15D49A753}" name="08h – 15h59m (between 08 hours and 15 hours and 59 minutes, inclusive)" dataDxfId="22"/>
    <tableColumn id="79" xr3:uid="{7BFC5791-EB94-4B45-8B11-961BA3310781}" name="16h – 23h59m (between 16 hours and 23 hours and 59 minutes, inclusive)" dataDxfId="21"/>
    <tableColumn id="78" xr3:uid="{CC768AB6-68A1-407C-B06B-F3848D2E519B}" name="24h – 31h59m (between 24 hours and 31 hours and 59 minutes, inclusive)" dataDxfId="20"/>
    <tableColumn id="77" xr3:uid="{013FD8F7-FF73-4915-9691-5B11CD7FA200}" name="32h – 39h59m (between 32 hours and 39 hours and 59 minutes, inclusive)" dataDxfId="19"/>
    <tableColumn id="76" xr3:uid="{749DB2DC-3E85-470E-9962-ACF505D47278}" name="40h – 47h59m (between 40 hours and 47 hours and 59 minutes, inclusive)" dataDxfId="18"/>
    <tableColumn id="75" xr3:uid="{A69EDB6C-79C7-42DB-9E17-A1CCB4540F93}" name="48h – 55h59m (between 48 hours and 55 hours and 59 minutes, inclusive)" dataDxfId="17"/>
    <tableColumn id="85" xr3:uid="{978621F3-5BFC-42F8-9ABD-3A1EAB548447}" name="56h – 63h59m (between 56 hours and 63 hours and 59 minutes, inclusive)" dataDxfId="16"/>
    <tableColumn id="82" xr3:uid="{B1D6F445-D512-40B7-B02D-02E6B05E32F8}" name="64h – 71h59m (between 64 hours and 71 hours and 59 minutes, inclusive)" dataDxfId="15"/>
    <tableColumn id="73" xr3:uid="{037ACDCD-9225-4E6D-8C9F-C28273CD46A7}" name="≥72h (equal to or greater than 72 hours)" dataDxfId="14"/>
    <tableColumn id="120" xr3:uid="{B96B3A25-4CD9-4E4E-B05E-FA105E94D892}" name="Lack of Bed (Availability" dataDxfId="13"/>
    <tableColumn id="119" xr3:uid="{146FBEAF-7845-4FFC-8C9E-E79F9EBE102A}" name="Lack of Transportation" dataDxfId="12"/>
    <tableColumn id="121" xr3:uid="{75C5E5B3-D295-4ACC-B732-E397BD99C54F}" name="Lack of Staffing" dataDxfId="11"/>
    <tableColumn id="118" xr3:uid="{22799043-8407-4FBA-BE6B-3C0542543205}" name="Other" dataDxfId="10"/>
    <tableColumn id="86" xr3:uid="{11F368CA-A1FA-41BF-B808-6270BB160425}" name="≤ 07h - 59m _x000a_(less than 08 hours)2" dataDxfId="9"/>
    <tableColumn id="87" xr3:uid="{A2383DCD-09A9-4C2D-AF0C-3BE9D3C3E7B9}" name="08h – 15h59m (between 08 hours and 15 hours and 59 minutes, inclusive)3" dataDxfId="8"/>
    <tableColumn id="88" xr3:uid="{C0D308E1-A099-4C8B-B2C9-00E68A494392}" name="16h – 23h59m (between 16 hours and 23 hours and 59 minutes, inclusive)2" dataDxfId="7"/>
    <tableColumn id="89" xr3:uid="{2CDB8A34-C481-443F-A599-5DB5EB2961AB}" name="24h – 31h59m (between 24 hours and 31 hours and 59 minutes, inclusive)2" dataDxfId="6"/>
    <tableColumn id="95" xr3:uid="{03D9A16A-BA87-45E2-BAE1-52EEE95C8A0D}" name="32h – 39h59m (between 32 hours and 39 hours and 59 minutes, inclusive)6" dataDxfId="5"/>
    <tableColumn id="96" xr3:uid="{10C2335E-A989-40F6-A723-2303D4E71C38}" name="40h – 47h59m (between 40 hours and 47 hours and 59 minutes, inclusive)7" dataDxfId="4"/>
    <tableColumn id="97" xr3:uid="{A72BAB09-4BD6-44BC-902D-2B02D636D7C3}" name="48h – 55h59m (between 48 hours and 55 hours and 59 minutes, inclusive) 8" dataDxfId="3"/>
    <tableColumn id="98" xr3:uid="{E0580C97-8B54-490C-8D6C-59CFFB770873}" name="56h – 63h59m (between 56 hours and 63 hours and 59 minutes, inclusive)9" dataDxfId="2"/>
    <tableColumn id="105" xr3:uid="{2F59D93F-E0F1-4017-BADE-677A9272441D}" name="64h – 71h59m (between 64 hours and 71 hours and 59 minutes, inclusive)2" dataDxfId="1"/>
    <tableColumn id="106" xr3:uid="{B7C4CFAD-B13E-4829-83BA-F6CD2D06F362}" name="≥72h (equal to or greater than 72 hours)2"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dhcs.ca.gov/provgovpart/Documents/SB-929-FAQs-10-23.pdf" TargetMode="External"/><Relationship Id="rId2" Type="http://schemas.openxmlformats.org/officeDocument/2006/relationships/hyperlink" Target="https://www.dhcs.ca.gov/provgovpart/Documents/LPS-Reporting-Data-Element-Dictionary-Phase-IV.pdf" TargetMode="External"/><Relationship Id="rId1" Type="http://schemas.openxmlformats.org/officeDocument/2006/relationships/hyperlink" Target="mailto:QIMatters.HHSA@sdcounty.ca.gov?subject=LPS%20Holds" TargetMode="External"/><Relationship Id="rId5" Type="http://schemas.openxmlformats.org/officeDocument/2006/relationships/printerSettings" Target="../printerSettings/printerSettings5.bin"/><Relationship Id="rId4" Type="http://schemas.openxmlformats.org/officeDocument/2006/relationships/hyperlink" Target="https://www.dhcs.ca.gov/provgovpart/Documents/BHIN-25-030-LPS-Act-SB-929-Phase-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3F72-D9D5-465F-9E9A-EE03B505B1E7}">
  <sheetPr>
    <outlinePr showOutlineSymbols="0"/>
  </sheetPr>
  <dimension ref="A1:CK236"/>
  <sheetViews>
    <sheetView workbookViewId="0">
      <selection sqref="A1:F1"/>
    </sheetView>
  </sheetViews>
  <sheetFormatPr defaultRowHeight="15" outlineLevelRow="1" outlineLevelCol="1"/>
  <cols>
    <col min="1" max="1" width="13.5703125" customWidth="1"/>
    <col min="2" max="2" width="17.140625" customWidth="1"/>
    <col min="3" max="3" width="58.7109375" style="1" customWidth="1"/>
    <col min="4" max="4" width="27.28515625" style="1" customWidth="1" outlineLevel="1"/>
    <col min="5" max="5" width="21.42578125" style="1" customWidth="1" outlineLevel="1"/>
    <col min="6" max="6" width="21.42578125" style="1" customWidth="1"/>
    <col min="7" max="7" width="13.85546875" style="1" customWidth="1"/>
    <col min="8" max="8" width="15.42578125" style="1" bestFit="1" customWidth="1"/>
    <col min="9" max="9" width="15.42578125" style="1" customWidth="1"/>
    <col min="10" max="10" width="16.85546875" style="1" customWidth="1"/>
    <col min="11" max="11" width="22.85546875" style="1" customWidth="1"/>
    <col min="12" max="12" width="18" customWidth="1" outlineLevel="1"/>
    <col min="13" max="13" width="14.7109375" customWidth="1" outlineLevel="1"/>
    <col min="14" max="14" width="13.7109375" customWidth="1" outlineLevel="1"/>
    <col min="15" max="15" width="14.42578125" customWidth="1" outlineLevel="1"/>
    <col min="16" max="16" width="11.85546875" customWidth="1" outlineLevel="1"/>
    <col min="17" max="17" width="14.85546875" customWidth="1" outlineLevel="1"/>
    <col min="18" max="18" width="14.7109375" customWidth="1"/>
    <col min="19" max="20" width="8.7109375" outlineLevel="1"/>
    <col min="21" max="21" width="9.85546875" customWidth="1" outlineLevel="1"/>
    <col min="22" max="22" width="11" customWidth="1" outlineLevel="1"/>
    <col min="23" max="23" width="13.140625" customWidth="1"/>
    <col min="24" max="24" width="8.42578125" customWidth="1" outlineLevel="1"/>
    <col min="25" max="25" width="8.140625" bestFit="1" customWidth="1" outlineLevel="1"/>
    <col min="26" max="27" width="14.28515625" bestFit="1" customWidth="1" outlineLevel="1"/>
    <col min="28" max="28" width="13.85546875" customWidth="1" outlineLevel="1"/>
    <col min="29" max="29" width="14.85546875" bestFit="1" customWidth="1" outlineLevel="1"/>
    <col min="30" max="30" width="14.85546875" customWidth="1" outlineLevel="1"/>
    <col min="31" max="31" width="12.5703125" bestFit="1" customWidth="1" outlineLevel="1"/>
    <col min="32" max="32" width="14.5703125" bestFit="1" customWidth="1"/>
    <col min="33" max="33" width="13.28515625" customWidth="1" outlineLevel="1"/>
    <col min="34" max="34" width="7.85546875" customWidth="1" outlineLevel="1"/>
    <col min="35" max="35" width="14" bestFit="1" customWidth="1" outlineLevel="1"/>
    <col min="36" max="36" width="13.85546875" customWidth="1" outlineLevel="1"/>
    <col min="37" max="37" width="8.7109375" outlineLevel="1"/>
    <col min="38" max="38" width="11.140625" customWidth="1" outlineLevel="1"/>
    <col min="39" max="39" width="8.7109375" outlineLevel="1"/>
    <col min="40" max="40" width="17" bestFit="1" customWidth="1" outlineLevel="1"/>
    <col min="41" max="41" width="11" customWidth="1" outlineLevel="1"/>
    <col min="42" max="42" width="13.42578125" customWidth="1"/>
    <col min="43" max="43" width="12.85546875" customWidth="1" outlineLevel="1"/>
    <col min="44" max="44" width="8.7109375" outlineLevel="1"/>
    <col min="45" max="45" width="17" bestFit="1" customWidth="1" outlineLevel="1"/>
    <col min="46" max="46" width="15.140625" customWidth="1" outlineLevel="1"/>
    <col min="47" max="47" width="16.42578125" customWidth="1"/>
    <col min="48" max="48" width="14" bestFit="1" customWidth="1" outlineLevel="1"/>
    <col min="49" max="49" width="17.85546875" bestFit="1" customWidth="1" outlineLevel="1"/>
    <col min="50" max="50" width="8.7109375" outlineLevel="1"/>
    <col min="51" max="51" width="6.28515625" bestFit="1" customWidth="1" outlineLevel="1"/>
    <col min="52" max="53" width="16.140625" customWidth="1" outlineLevel="1"/>
    <col min="54" max="54" width="13.5703125" customWidth="1" outlineLevel="1"/>
    <col min="55" max="55" width="13.7109375" bestFit="1" customWidth="1"/>
    <col min="56" max="56" width="19.5703125" customWidth="1" outlineLevel="1"/>
    <col min="57" max="57" width="19" customWidth="1" outlineLevel="1"/>
    <col min="58" max="58" width="18.7109375" customWidth="1" outlineLevel="1"/>
    <col min="59" max="59" width="19.42578125" customWidth="1" outlineLevel="1"/>
    <col min="60" max="60" width="18.28515625" customWidth="1"/>
    <col min="61" max="61" width="16.42578125" customWidth="1" outlineLevel="1"/>
    <col min="62" max="62" width="13.140625" bestFit="1" customWidth="1" outlineLevel="1"/>
    <col min="63" max="63" width="17" bestFit="1" customWidth="1" outlineLevel="1"/>
    <col min="64" max="64" width="12.85546875" customWidth="1" outlineLevel="1"/>
    <col min="65" max="65" width="14.7109375" customWidth="1"/>
    <col min="66" max="66" width="12.28515625" bestFit="1"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bestFit="1" customWidth="1" outlineLevel="1"/>
    <col min="73" max="73" width="10.5703125" bestFit="1" customWidth="1" outlineLevel="1"/>
    <col min="74" max="74" width="13.42578125" bestFit="1" customWidth="1"/>
    <col min="75" max="81" width="13.42578125" customWidth="1"/>
    <col min="82" max="82" width="13.42578125" customWidth="1" outlineLevel="1"/>
    <col min="83" max="83" width="21.42578125" customWidth="1" outlineLevel="1"/>
    <col min="84" max="84" width="14.5703125" customWidth="1" outlineLevel="1"/>
    <col min="85" max="85" width="13.5703125" customWidth="1" outlineLevel="1"/>
    <col min="86" max="86" width="14.42578125" bestFit="1" customWidth="1"/>
    <col min="87" max="87" width="5.140625" customWidth="1"/>
    <col min="88" max="88" width="26.5703125" customWidth="1"/>
    <col min="89" max="89" width="14.7109375" bestFit="1" customWidth="1"/>
  </cols>
  <sheetData>
    <row r="1" spans="1:89" s="69" customFormat="1" ht="18">
      <c r="A1" s="246" t="s">
        <v>95</v>
      </c>
      <c r="B1" s="246"/>
      <c r="C1" s="246"/>
      <c r="D1" s="246"/>
      <c r="E1" s="246"/>
      <c r="F1" s="246"/>
      <c r="CI1" s="70"/>
    </row>
    <row r="2" spans="1:89" s="69" customFormat="1" ht="9.75" customHeight="1">
      <c r="A2" s="72"/>
      <c r="B2" s="72"/>
      <c r="C2" s="72"/>
      <c r="D2" s="72"/>
      <c r="E2" s="72"/>
      <c r="F2" s="72"/>
    </row>
    <row r="3" spans="1:89" s="62" customFormat="1" ht="15.75">
      <c r="A3" s="60" t="s">
        <v>133</v>
      </c>
      <c r="B3" s="60"/>
      <c r="C3" s="65" t="s">
        <v>134</v>
      </c>
      <c r="D3" s="61"/>
      <c r="E3" s="65"/>
      <c r="F3" s="61"/>
      <c r="G3" s="63"/>
      <c r="CI3" s="67"/>
    </row>
    <row r="4" spans="1:89" s="62" customFormat="1" ht="15.75" customHeight="1">
      <c r="A4" s="60" t="s">
        <v>131</v>
      </c>
      <c r="B4" s="60"/>
      <c r="C4" s="64"/>
      <c r="D4" s="61"/>
      <c r="E4" s="90" t="s">
        <v>156</v>
      </c>
      <c r="F4" s="91"/>
      <c r="G4" s="63"/>
      <c r="CI4" s="67"/>
    </row>
    <row r="5" spans="1:89" s="65" customFormat="1" ht="15.75">
      <c r="A5" s="65" t="s">
        <v>157</v>
      </c>
      <c r="B5" s="66"/>
      <c r="C5" s="76"/>
      <c r="D5" s="66"/>
      <c r="F5" s="71"/>
      <c r="CI5" s="68"/>
    </row>
    <row r="6" spans="1:89" s="62" customFormat="1" ht="15.6" customHeight="1">
      <c r="A6" s="73" t="s">
        <v>129</v>
      </c>
      <c r="B6" s="74"/>
      <c r="C6" s="64"/>
      <c r="D6" s="61"/>
      <c r="E6" s="65"/>
      <c r="F6" s="75"/>
      <c r="G6" s="63"/>
      <c r="CI6" s="67"/>
    </row>
    <row r="7" spans="1:89" s="65" customFormat="1">
      <c r="C7" s="61"/>
      <c r="F7" s="71"/>
      <c r="CI7" s="68"/>
    </row>
    <row r="8" spans="1:89" s="15" customFormat="1" ht="102.95" customHeight="1">
      <c r="A8" s="77" t="s">
        <v>97</v>
      </c>
      <c r="B8" s="77" t="s">
        <v>98</v>
      </c>
      <c r="C8" s="78" t="s">
        <v>117</v>
      </c>
      <c r="D8" s="247" t="s">
        <v>100</v>
      </c>
      <c r="E8" s="248"/>
      <c r="F8" s="248"/>
      <c r="G8" s="247" t="s">
        <v>171</v>
      </c>
      <c r="H8" s="248"/>
      <c r="I8" s="248"/>
      <c r="J8" s="248"/>
      <c r="K8" s="249"/>
      <c r="L8" s="247" t="s">
        <v>90</v>
      </c>
      <c r="M8" s="248"/>
      <c r="N8" s="248"/>
      <c r="O8" s="248"/>
      <c r="P8" s="248"/>
      <c r="Q8" s="248"/>
      <c r="R8" s="248"/>
      <c r="S8" s="247" t="s">
        <v>60</v>
      </c>
      <c r="T8" s="248"/>
      <c r="U8" s="248"/>
      <c r="V8" s="248"/>
      <c r="W8" s="249"/>
      <c r="X8" s="247" t="s">
        <v>92</v>
      </c>
      <c r="Y8" s="248"/>
      <c r="Z8" s="248"/>
      <c r="AA8" s="248"/>
      <c r="AB8" s="248"/>
      <c r="AC8" s="248"/>
      <c r="AD8" s="248"/>
      <c r="AE8" s="248"/>
      <c r="AF8" s="249"/>
      <c r="AG8" s="247" t="s">
        <v>168</v>
      </c>
      <c r="AH8" s="248"/>
      <c r="AI8" s="248"/>
      <c r="AJ8" s="248"/>
      <c r="AK8" s="248"/>
      <c r="AL8" s="248"/>
      <c r="AM8" s="248"/>
      <c r="AN8" s="248"/>
      <c r="AO8" s="248"/>
      <c r="AP8" s="249"/>
      <c r="AQ8" s="247" t="s">
        <v>91</v>
      </c>
      <c r="AR8" s="248"/>
      <c r="AS8" s="248"/>
      <c r="AT8" s="248"/>
      <c r="AU8" s="248"/>
      <c r="AV8" s="247" t="s">
        <v>59</v>
      </c>
      <c r="AW8" s="248"/>
      <c r="AX8" s="248"/>
      <c r="AY8" s="248"/>
      <c r="AZ8" s="248"/>
      <c r="BA8" s="248"/>
      <c r="BB8" s="248"/>
      <c r="BC8" s="249"/>
      <c r="BD8" s="247" t="s">
        <v>169</v>
      </c>
      <c r="BE8" s="248"/>
      <c r="BF8" s="248"/>
      <c r="BG8" s="248"/>
      <c r="BH8" s="249"/>
      <c r="BI8" s="247" t="s">
        <v>54</v>
      </c>
      <c r="BJ8" s="248"/>
      <c r="BK8" s="248"/>
      <c r="BL8" s="248"/>
      <c r="BM8" s="249"/>
      <c r="BN8" s="247" t="s">
        <v>173</v>
      </c>
      <c r="BO8" s="248"/>
      <c r="BP8" s="248"/>
      <c r="BQ8" s="248"/>
      <c r="BR8" s="248"/>
      <c r="BS8" s="248"/>
      <c r="BT8" s="248"/>
      <c r="BU8" s="248"/>
      <c r="BV8" s="249"/>
      <c r="BW8" s="247" t="s">
        <v>172</v>
      </c>
      <c r="BX8" s="248"/>
      <c r="BY8" s="248"/>
      <c r="BZ8" s="248"/>
      <c r="CA8" s="248"/>
      <c r="CB8" s="248"/>
      <c r="CC8" s="249"/>
      <c r="CD8" s="247" t="s">
        <v>170</v>
      </c>
      <c r="CE8" s="248"/>
      <c r="CF8" s="248"/>
      <c r="CG8" s="248"/>
      <c r="CH8" s="249"/>
      <c r="CI8" s="20"/>
      <c r="CJ8" s="250" t="s">
        <v>155</v>
      </c>
      <c r="CK8" s="251"/>
    </row>
    <row r="9" spans="1:89" s="3" customFormat="1" ht="60.75" thickBot="1">
      <c r="A9" s="79" t="s">
        <v>99</v>
      </c>
      <c r="B9" s="79" t="s">
        <v>118</v>
      </c>
      <c r="C9" s="79" t="s">
        <v>103</v>
      </c>
      <c r="D9" s="80" t="s">
        <v>110</v>
      </c>
      <c r="E9" s="79" t="s">
        <v>101</v>
      </c>
      <c r="F9" s="79" t="s">
        <v>94</v>
      </c>
      <c r="G9" s="80" t="s">
        <v>67</v>
      </c>
      <c r="H9" s="79" t="s">
        <v>63</v>
      </c>
      <c r="I9" s="79" t="s">
        <v>64</v>
      </c>
      <c r="J9" s="79" t="s">
        <v>65</v>
      </c>
      <c r="K9" s="79" t="s">
        <v>66</v>
      </c>
      <c r="L9" s="79" t="s">
        <v>40</v>
      </c>
      <c r="M9" s="79" t="s">
        <v>41</v>
      </c>
      <c r="N9" s="79" t="s">
        <v>42</v>
      </c>
      <c r="O9" s="79" t="s">
        <v>43</v>
      </c>
      <c r="P9" s="79" t="s">
        <v>44</v>
      </c>
      <c r="Q9" s="81" t="s">
        <v>45</v>
      </c>
      <c r="R9" s="79" t="s">
        <v>78</v>
      </c>
      <c r="S9" s="79" t="s">
        <v>0</v>
      </c>
      <c r="T9" s="79" t="s">
        <v>1</v>
      </c>
      <c r="U9" s="79" t="s">
        <v>2</v>
      </c>
      <c r="V9" s="81" t="s">
        <v>141</v>
      </c>
      <c r="W9" s="79" t="s">
        <v>77</v>
      </c>
      <c r="X9" s="80" t="s">
        <v>61</v>
      </c>
      <c r="Y9" s="79" t="s">
        <v>74</v>
      </c>
      <c r="Z9" s="79" t="s">
        <v>3</v>
      </c>
      <c r="AA9" s="79" t="s">
        <v>4</v>
      </c>
      <c r="AB9" s="79" t="s">
        <v>46</v>
      </c>
      <c r="AC9" s="79" t="s">
        <v>47</v>
      </c>
      <c r="AD9" s="81" t="s">
        <v>52</v>
      </c>
      <c r="AE9" s="79" t="s">
        <v>87</v>
      </c>
      <c r="AF9" s="79" t="s">
        <v>79</v>
      </c>
      <c r="AG9" s="80" t="s">
        <v>50</v>
      </c>
      <c r="AH9" s="79" t="s">
        <v>8</v>
      </c>
      <c r="AI9" s="79" t="s">
        <v>9</v>
      </c>
      <c r="AJ9" s="79" t="s">
        <v>10</v>
      </c>
      <c r="AK9" s="79" t="s">
        <v>11</v>
      </c>
      <c r="AL9" s="79" t="s">
        <v>12</v>
      </c>
      <c r="AM9" s="79" t="s">
        <v>51</v>
      </c>
      <c r="AN9" s="79" t="s">
        <v>76</v>
      </c>
      <c r="AO9" s="81" t="s">
        <v>106</v>
      </c>
      <c r="AP9" s="79" t="s">
        <v>80</v>
      </c>
      <c r="AQ9" s="80" t="s">
        <v>53</v>
      </c>
      <c r="AR9" s="79" t="s">
        <v>13</v>
      </c>
      <c r="AS9" s="79" t="s">
        <v>111</v>
      </c>
      <c r="AT9" s="81" t="s">
        <v>107</v>
      </c>
      <c r="AU9" s="79" t="s">
        <v>81</v>
      </c>
      <c r="AV9" s="80" t="s">
        <v>48</v>
      </c>
      <c r="AW9" s="79" t="s">
        <v>5</v>
      </c>
      <c r="AX9" s="79" t="s">
        <v>6</v>
      </c>
      <c r="AY9" s="79" t="s">
        <v>7</v>
      </c>
      <c r="AZ9" s="79" t="s">
        <v>49</v>
      </c>
      <c r="BA9" s="79" t="s">
        <v>112</v>
      </c>
      <c r="BB9" s="81" t="s">
        <v>108</v>
      </c>
      <c r="BC9" s="81" t="s">
        <v>82</v>
      </c>
      <c r="BD9" s="79" t="s">
        <v>137</v>
      </c>
      <c r="BE9" s="79" t="s">
        <v>138</v>
      </c>
      <c r="BF9" s="79" t="s">
        <v>139</v>
      </c>
      <c r="BG9" s="81" t="s">
        <v>140</v>
      </c>
      <c r="BH9" s="79" t="s">
        <v>83</v>
      </c>
      <c r="BI9" s="80" t="s">
        <v>14</v>
      </c>
      <c r="BJ9" s="79" t="s">
        <v>15</v>
      </c>
      <c r="BK9" s="80" t="s">
        <v>113</v>
      </c>
      <c r="BL9" s="81" t="s">
        <v>109</v>
      </c>
      <c r="BM9" s="79" t="s">
        <v>84</v>
      </c>
      <c r="BN9" s="80" t="s">
        <v>85</v>
      </c>
      <c r="BO9" s="79" t="s">
        <v>55</v>
      </c>
      <c r="BP9" s="79" t="s">
        <v>56</v>
      </c>
      <c r="BQ9" s="79" t="s">
        <v>57</v>
      </c>
      <c r="BR9" s="79" t="s">
        <v>58</v>
      </c>
      <c r="BS9" s="79" t="s">
        <v>86</v>
      </c>
      <c r="BT9" s="79" t="s">
        <v>114</v>
      </c>
      <c r="BU9" s="81" t="s">
        <v>62</v>
      </c>
      <c r="BV9" s="79" t="s">
        <v>88</v>
      </c>
      <c r="BW9" s="80" t="s">
        <v>158</v>
      </c>
      <c r="BX9" s="80" t="s">
        <v>159</v>
      </c>
      <c r="BY9" s="80" t="s">
        <v>161</v>
      </c>
      <c r="BZ9" s="80" t="s">
        <v>160</v>
      </c>
      <c r="CA9" s="80" t="s">
        <v>162</v>
      </c>
      <c r="CB9" s="80" t="s">
        <v>163</v>
      </c>
      <c r="CC9" s="80" t="s">
        <v>164</v>
      </c>
      <c r="CD9" s="82" t="s">
        <v>148</v>
      </c>
      <c r="CE9" s="82" t="s">
        <v>149</v>
      </c>
      <c r="CF9" s="83" t="s">
        <v>151</v>
      </c>
      <c r="CG9" s="84" t="s">
        <v>150</v>
      </c>
      <c r="CH9" s="79" t="s">
        <v>89</v>
      </c>
      <c r="CI9" s="20"/>
      <c r="CJ9" s="24" t="s">
        <v>105</v>
      </c>
      <c r="CK9" s="25" t="s">
        <v>93</v>
      </c>
    </row>
    <row r="10" spans="1:89" ht="20.100000000000001" customHeight="1" outlineLevel="1" thickBot="1">
      <c r="A10" s="43" t="s">
        <v>128</v>
      </c>
      <c r="B10" s="5">
        <v>5150</v>
      </c>
      <c r="C10" s="10" t="s">
        <v>68</v>
      </c>
      <c r="D10" s="41">
        <v>0</v>
      </c>
      <c r="E10" s="41">
        <v>0</v>
      </c>
      <c r="F10" s="26">
        <f>SUM(Table42[[#This Row],[Evaluation/Treatment or Receiving Care for Child/Adolescent (0-17 Years) ]:[Evaluation/Treatment or Receiving Care for 
Adults (18+ Years)]])</f>
        <v>0</v>
      </c>
      <c r="G10" s="42">
        <v>0</v>
      </c>
      <c r="H10" s="42">
        <v>0</v>
      </c>
      <c r="I10" s="42">
        <v>0</v>
      </c>
      <c r="J10" s="6"/>
      <c r="K10" s="6"/>
      <c r="L10" s="43">
        <v>0</v>
      </c>
      <c r="M10" s="43">
        <v>0</v>
      </c>
      <c r="N10" s="43">
        <v>0</v>
      </c>
      <c r="O10" s="43">
        <v>0</v>
      </c>
      <c r="P10" s="43">
        <v>0</v>
      </c>
      <c r="Q10" s="43">
        <v>0</v>
      </c>
      <c r="R10" s="26">
        <f>SUM(Table42[[#This Row],[Children - Adolescents (0-17)]:[Unknown Age]])</f>
        <v>0</v>
      </c>
      <c r="S10" s="43">
        <v>0</v>
      </c>
      <c r="T10" s="43">
        <v>0</v>
      </c>
      <c r="U10" s="43">
        <v>0</v>
      </c>
      <c r="V10" s="43">
        <v>0</v>
      </c>
      <c r="W10" s="26">
        <f>SUM(Table42[[#This Row],[Male]:[ Declined to State]])</f>
        <v>0</v>
      </c>
      <c r="X10" s="42">
        <v>0</v>
      </c>
      <c r="Y10" s="42">
        <v>0</v>
      </c>
      <c r="Z10" s="42">
        <v>0</v>
      </c>
      <c r="AA10" s="42">
        <v>0</v>
      </c>
      <c r="AB10" s="42">
        <v>0</v>
      </c>
      <c r="AC10" s="42">
        <v>0</v>
      </c>
      <c r="AD10" s="42">
        <v>0</v>
      </c>
      <c r="AE10" s="42">
        <v>0</v>
      </c>
      <c r="AF10" s="26">
        <f>SUM(Table42[[#This Row],[Male2]:[Declined to State2]])</f>
        <v>0</v>
      </c>
      <c r="AG10" s="42">
        <v>0</v>
      </c>
      <c r="AH10" s="42">
        <v>0</v>
      </c>
      <c r="AI10" s="42">
        <v>0</v>
      </c>
      <c r="AJ10" s="42">
        <v>0</v>
      </c>
      <c r="AK10" s="42">
        <v>0</v>
      </c>
      <c r="AL10" s="42">
        <v>0</v>
      </c>
      <c r="AM10" s="42">
        <v>0</v>
      </c>
      <c r="AN10" s="42">
        <v>0</v>
      </c>
      <c r="AO10" s="42">
        <v>0</v>
      </c>
      <c r="AP10" s="26">
        <f>SUM(Table42[[#This Row],[American Indian - Alaska Native]:[Declined to State3]])</f>
        <v>0</v>
      </c>
      <c r="AQ10" s="42">
        <v>0</v>
      </c>
      <c r="AR10" s="42">
        <v>0</v>
      </c>
      <c r="AS10" s="42">
        <v>0</v>
      </c>
      <c r="AT10" s="42">
        <v>0</v>
      </c>
      <c r="AU10" s="26">
        <f>SUM(Table42[[#This Row],[Not Hispanic or  Not Latino]:[Declined to State4]])</f>
        <v>0</v>
      </c>
      <c r="AV10" s="42">
        <v>0</v>
      </c>
      <c r="AW10" s="42">
        <v>0</v>
      </c>
      <c r="AX10" s="42">
        <v>0</v>
      </c>
      <c r="AY10" s="42">
        <v>0</v>
      </c>
      <c r="AZ10" s="42">
        <v>0</v>
      </c>
      <c r="BA10" s="42">
        <v>0</v>
      </c>
      <c r="BB10" s="42">
        <v>0</v>
      </c>
      <c r="BC10" s="27">
        <f>SUM(Table42[[#This Row],[Straight - Heterosexual]:[Declined to State5]])</f>
        <v>0</v>
      </c>
      <c r="BD10" s="42">
        <v>0</v>
      </c>
      <c r="BE10" s="43">
        <v>0</v>
      </c>
      <c r="BF10" s="42">
        <v>0</v>
      </c>
      <c r="BG10" s="45">
        <v>0</v>
      </c>
      <c r="BH10" s="26">
        <f>SUM(Table42[[#This Row],[Admitted/Detained Once (1) ]:[Admitted/Detained more than (8+) times]])</f>
        <v>0</v>
      </c>
      <c r="BI10" s="42">
        <v>0</v>
      </c>
      <c r="BJ10" s="42">
        <v>0</v>
      </c>
      <c r="BK10" s="42">
        <v>0</v>
      </c>
      <c r="BL10" s="42">
        <v>0</v>
      </c>
      <c r="BM10" s="26">
        <f>SUM(Table42[[#This Row],[Non-Veteran]:[Declined to State6]])</f>
        <v>0</v>
      </c>
      <c r="BN10" s="42">
        <v>0</v>
      </c>
      <c r="BO10" s="42">
        <v>0</v>
      </c>
      <c r="BP10" s="42">
        <v>0</v>
      </c>
      <c r="BQ10" s="42">
        <v>0</v>
      </c>
      <c r="BR10" s="42">
        <v>0</v>
      </c>
      <c r="BS10" s="42">
        <v>0</v>
      </c>
      <c r="BT10" s="42">
        <v>0</v>
      </c>
      <c r="BU10" s="42">
        <v>0</v>
      </c>
      <c r="BV10" s="26">
        <f>SUM(Table42[[#This Row],[Stable Housed]:[Declined to State7]])</f>
        <v>0</v>
      </c>
      <c r="BW10" s="42">
        <v>0</v>
      </c>
      <c r="BX10" s="42">
        <v>0</v>
      </c>
      <c r="BY10" s="42">
        <v>0</v>
      </c>
      <c r="BZ10" s="42">
        <v>0</v>
      </c>
      <c r="CA10" s="42">
        <v>0</v>
      </c>
      <c r="CB10" s="42">
        <v>0</v>
      </c>
      <c r="CC10" s="26">
        <f>SUM(Table42[[#This Row],[Assessment]:[Psychologist Services]])</f>
        <v>0</v>
      </c>
      <c r="CD10" s="42">
        <v>0</v>
      </c>
      <c r="CE10" s="42">
        <v>0</v>
      </c>
      <c r="CF10" s="42">
        <v>0</v>
      </c>
      <c r="CG10" s="42">
        <v>0</v>
      </c>
      <c r="CH10" s="26">
        <f>SUM(Table42[[#This Row],[Private 
(HMO, PPO, DOD, Tricare)]:[Unknown Not Reported]])</f>
        <v>0</v>
      </c>
      <c r="CI10" s="20"/>
      <c r="CJ10" s="46" t="s">
        <v>16</v>
      </c>
      <c r="CK10" s="47">
        <v>0</v>
      </c>
    </row>
    <row r="11" spans="1:89" ht="20.100000000000001" customHeight="1" outlineLevel="1" thickBot="1">
      <c r="A11" s="43" t="s">
        <v>128</v>
      </c>
      <c r="B11" s="5">
        <v>5150</v>
      </c>
      <c r="C11" s="10" t="s">
        <v>69</v>
      </c>
      <c r="D11" s="41">
        <v>0</v>
      </c>
      <c r="E11" s="41">
        <v>0</v>
      </c>
      <c r="F11" s="26">
        <f>SUM(Table42[[#This Row],[Evaluation/Treatment or Receiving Care for Child/Adolescent (0-17 Years) ]:[Evaluation/Treatment or Receiving Care for 
Adults (18+ Years)]])</f>
        <v>0</v>
      </c>
      <c r="G11" s="42">
        <v>0</v>
      </c>
      <c r="H11" s="43">
        <v>0</v>
      </c>
      <c r="I11" s="43">
        <v>0</v>
      </c>
      <c r="J11" s="6"/>
      <c r="K11" s="6"/>
      <c r="L11" s="43">
        <v>0</v>
      </c>
      <c r="M11" s="43">
        <v>0</v>
      </c>
      <c r="N11" s="43">
        <v>0</v>
      </c>
      <c r="O11" s="43">
        <v>0</v>
      </c>
      <c r="P11" s="43">
        <v>0</v>
      </c>
      <c r="Q11" s="43">
        <v>0</v>
      </c>
      <c r="R11" s="28">
        <f>SUM(Table42[[#This Row],[Children - Adolescents (0-17)]:[Unknown Age]])</f>
        <v>0</v>
      </c>
      <c r="S11" s="43">
        <v>0</v>
      </c>
      <c r="T11" s="43">
        <v>0</v>
      </c>
      <c r="U11" s="43">
        <v>0</v>
      </c>
      <c r="V11" s="43">
        <v>0</v>
      </c>
      <c r="W11" s="28">
        <f>SUM(Table42[[#This Row],[Male]:[ Declined to State]])</f>
        <v>0</v>
      </c>
      <c r="X11" s="42">
        <v>0</v>
      </c>
      <c r="Y11" s="42">
        <v>0</v>
      </c>
      <c r="Z11" s="42">
        <v>0</v>
      </c>
      <c r="AA11" s="42">
        <v>0</v>
      </c>
      <c r="AB11" s="42">
        <v>0</v>
      </c>
      <c r="AC11" s="42">
        <v>0</v>
      </c>
      <c r="AD11" s="42">
        <v>0</v>
      </c>
      <c r="AE11" s="42">
        <v>0</v>
      </c>
      <c r="AF11" s="28">
        <f>SUM(Table42[[#This Row],[Male2]:[Declined to State2]])</f>
        <v>0</v>
      </c>
      <c r="AG11" s="42">
        <v>0</v>
      </c>
      <c r="AH11" s="42">
        <v>0</v>
      </c>
      <c r="AI11" s="42">
        <v>0</v>
      </c>
      <c r="AJ11" s="42">
        <v>0</v>
      </c>
      <c r="AK11" s="42">
        <v>0</v>
      </c>
      <c r="AL11" s="42">
        <v>0</v>
      </c>
      <c r="AM11" s="42">
        <v>0</v>
      </c>
      <c r="AN11" s="42">
        <v>0</v>
      </c>
      <c r="AO11" s="42">
        <v>0</v>
      </c>
      <c r="AP11" s="28">
        <f>SUM(Table42[[#This Row],[American Indian - Alaska Native]:[Declined to State3]])</f>
        <v>0</v>
      </c>
      <c r="AQ11" s="42">
        <v>0</v>
      </c>
      <c r="AR11" s="42">
        <v>0</v>
      </c>
      <c r="AS11" s="42">
        <v>0</v>
      </c>
      <c r="AT11" s="42">
        <v>0</v>
      </c>
      <c r="AU11" s="28">
        <f>SUM(Table42[[#This Row],[Not Hispanic or  Not Latino]:[Declined to State4]])</f>
        <v>0</v>
      </c>
      <c r="AV11" s="42">
        <v>0</v>
      </c>
      <c r="AW11" s="42">
        <v>0</v>
      </c>
      <c r="AX11" s="42">
        <v>0</v>
      </c>
      <c r="AY11" s="42">
        <v>0</v>
      </c>
      <c r="AZ11" s="42">
        <v>0</v>
      </c>
      <c r="BA11" s="42">
        <v>0</v>
      </c>
      <c r="BB11" s="42">
        <v>0</v>
      </c>
      <c r="BC11" s="7">
        <f>SUM(Table42[[#This Row],[Straight - Heterosexual]:[Declined to State5]])</f>
        <v>0</v>
      </c>
      <c r="BD11" s="42">
        <v>0</v>
      </c>
      <c r="BE11" s="43">
        <v>0</v>
      </c>
      <c r="BF11" s="42">
        <v>0</v>
      </c>
      <c r="BG11" s="45">
        <v>0</v>
      </c>
      <c r="BH11" s="28">
        <f>SUM(Table42[[#This Row],[Admitted/Detained Once (1) ]:[Admitted/Detained more than (8+) times]])</f>
        <v>0</v>
      </c>
      <c r="BI11" s="42">
        <v>0</v>
      </c>
      <c r="BJ11" s="42">
        <v>0</v>
      </c>
      <c r="BK11" s="42">
        <v>0</v>
      </c>
      <c r="BL11" s="42">
        <v>0</v>
      </c>
      <c r="BM11" s="28">
        <f>SUM(Table42[[#This Row],[Non-Veteran]:[Declined to State6]])</f>
        <v>0</v>
      </c>
      <c r="BN11" s="42">
        <v>0</v>
      </c>
      <c r="BO11" s="42">
        <v>0</v>
      </c>
      <c r="BP11" s="42">
        <v>0</v>
      </c>
      <c r="BQ11" s="42">
        <v>0</v>
      </c>
      <c r="BR11" s="42">
        <v>0</v>
      </c>
      <c r="BS11" s="42">
        <v>0</v>
      </c>
      <c r="BT11" s="42">
        <v>0</v>
      </c>
      <c r="BU11" s="42">
        <v>0</v>
      </c>
      <c r="BV11" s="28">
        <f>SUM(Table42[[#This Row],[Stable Housed]:[Declined to State7]])</f>
        <v>0</v>
      </c>
      <c r="BW11" s="42">
        <v>0</v>
      </c>
      <c r="BX11" s="42">
        <v>0</v>
      </c>
      <c r="BY11" s="42">
        <v>0</v>
      </c>
      <c r="BZ11" s="42">
        <v>0</v>
      </c>
      <c r="CA11" s="42">
        <v>0</v>
      </c>
      <c r="CB11" s="42">
        <v>0</v>
      </c>
      <c r="CC11" s="26">
        <f>SUM(Table42[[#This Row],[Assessment]:[Psychologist Services]])</f>
        <v>0</v>
      </c>
      <c r="CD11" s="42">
        <v>0</v>
      </c>
      <c r="CE11" s="42">
        <v>0</v>
      </c>
      <c r="CF11" s="42">
        <v>0</v>
      </c>
      <c r="CG11" s="42">
        <v>0</v>
      </c>
      <c r="CH11" s="26">
        <f>SUM(Table42[[#This Row],[Private 
(HMO, PPO, DOD, Tricare)]:[Unknown Not Reported]])</f>
        <v>0</v>
      </c>
      <c r="CI11" s="20"/>
      <c r="CJ11" s="48" t="s">
        <v>147</v>
      </c>
      <c r="CK11" s="49">
        <v>0</v>
      </c>
    </row>
    <row r="12" spans="1:89" ht="20.100000000000001" customHeight="1" outlineLevel="1" thickBot="1">
      <c r="A12" s="43" t="s">
        <v>128</v>
      </c>
      <c r="B12" s="5">
        <v>5250</v>
      </c>
      <c r="C12" s="10" t="s">
        <v>70</v>
      </c>
      <c r="D12" s="41">
        <v>0</v>
      </c>
      <c r="E12" s="41">
        <v>0</v>
      </c>
      <c r="F12" s="26">
        <f>SUM(Table42[[#This Row],[Evaluation/Treatment or Receiving Care for Child/Adolescent (0-17 Years) ]:[Evaluation/Treatment or Receiving Care for 
Adults (18+ Years)]])</f>
        <v>0</v>
      </c>
      <c r="G12" s="42">
        <v>0</v>
      </c>
      <c r="H12" s="42">
        <v>0</v>
      </c>
      <c r="I12" s="42">
        <v>0</v>
      </c>
      <c r="J12" s="6"/>
      <c r="K12" s="6"/>
      <c r="L12" s="43">
        <v>0</v>
      </c>
      <c r="M12" s="43">
        <v>0</v>
      </c>
      <c r="N12" s="43">
        <v>0</v>
      </c>
      <c r="O12" s="43">
        <v>0</v>
      </c>
      <c r="P12" s="43">
        <v>0</v>
      </c>
      <c r="Q12" s="43">
        <v>0</v>
      </c>
      <c r="R12" s="28">
        <f>SUM(Table42[[#This Row],[Children - Adolescents (0-17)]:[Unknown Age]])</f>
        <v>0</v>
      </c>
      <c r="S12" s="43">
        <v>0</v>
      </c>
      <c r="T12" s="43">
        <v>0</v>
      </c>
      <c r="U12" s="43">
        <v>0</v>
      </c>
      <c r="V12" s="43">
        <v>0</v>
      </c>
      <c r="W12" s="28">
        <f>SUM(Table42[[#This Row],[Male]:[ Declined to State]])</f>
        <v>0</v>
      </c>
      <c r="X12" s="42">
        <v>0</v>
      </c>
      <c r="Y12" s="42">
        <v>0</v>
      </c>
      <c r="Z12" s="42">
        <v>0</v>
      </c>
      <c r="AA12" s="42">
        <v>0</v>
      </c>
      <c r="AB12" s="42">
        <v>0</v>
      </c>
      <c r="AC12" s="42">
        <v>0</v>
      </c>
      <c r="AD12" s="42">
        <v>0</v>
      </c>
      <c r="AE12" s="42">
        <v>0</v>
      </c>
      <c r="AF12" s="28">
        <f>SUM(Table42[[#This Row],[Male2]:[Declined to State2]])</f>
        <v>0</v>
      </c>
      <c r="AG12" s="42">
        <v>0</v>
      </c>
      <c r="AH12" s="42">
        <v>0</v>
      </c>
      <c r="AI12" s="42">
        <v>0</v>
      </c>
      <c r="AJ12" s="42">
        <v>0</v>
      </c>
      <c r="AK12" s="42">
        <v>0</v>
      </c>
      <c r="AL12" s="42">
        <v>0</v>
      </c>
      <c r="AM12" s="42">
        <v>0</v>
      </c>
      <c r="AN12" s="42">
        <v>0</v>
      </c>
      <c r="AO12" s="42">
        <v>0</v>
      </c>
      <c r="AP12" s="28">
        <f>SUM(Table42[[#This Row],[American Indian - Alaska Native]:[Declined to State3]])</f>
        <v>0</v>
      </c>
      <c r="AQ12" s="42">
        <v>0</v>
      </c>
      <c r="AR12" s="42">
        <v>0</v>
      </c>
      <c r="AS12" s="42">
        <v>0</v>
      </c>
      <c r="AT12" s="42">
        <v>0</v>
      </c>
      <c r="AU12" s="28">
        <f>SUM(Table42[[#This Row],[Not Hispanic or  Not Latino]:[Declined to State4]])</f>
        <v>0</v>
      </c>
      <c r="AV12" s="42">
        <v>0</v>
      </c>
      <c r="AW12" s="42">
        <v>0</v>
      </c>
      <c r="AX12" s="42">
        <v>0</v>
      </c>
      <c r="AY12" s="42">
        <v>0</v>
      </c>
      <c r="AZ12" s="42">
        <v>0</v>
      </c>
      <c r="BA12" s="42">
        <v>0</v>
      </c>
      <c r="BB12" s="42">
        <v>0</v>
      </c>
      <c r="BC12" s="7">
        <f>SUM(Table42[[#This Row],[Straight - Heterosexual]:[Declined to State5]])</f>
        <v>0</v>
      </c>
      <c r="BD12" s="42">
        <v>0</v>
      </c>
      <c r="BE12" s="43">
        <v>0</v>
      </c>
      <c r="BF12" s="42">
        <v>0</v>
      </c>
      <c r="BG12" s="45">
        <v>0</v>
      </c>
      <c r="BH12" s="28">
        <f>SUM(Table42[[#This Row],[Admitted/Detained Once (1) ]:[Admitted/Detained more than (8+) times]])</f>
        <v>0</v>
      </c>
      <c r="BI12" s="42">
        <v>0</v>
      </c>
      <c r="BJ12" s="42">
        <v>0</v>
      </c>
      <c r="BK12" s="42">
        <v>0</v>
      </c>
      <c r="BL12" s="42">
        <v>0</v>
      </c>
      <c r="BM12" s="28">
        <f>SUM(Table42[[#This Row],[Non-Veteran]:[Declined to State6]])</f>
        <v>0</v>
      </c>
      <c r="BN12" s="42">
        <v>0</v>
      </c>
      <c r="BO12" s="42">
        <v>0</v>
      </c>
      <c r="BP12" s="42">
        <v>0</v>
      </c>
      <c r="BQ12" s="42">
        <v>0</v>
      </c>
      <c r="BR12" s="42">
        <v>0</v>
      </c>
      <c r="BS12" s="42">
        <v>0</v>
      </c>
      <c r="BT12" s="42">
        <v>0</v>
      </c>
      <c r="BU12" s="42">
        <v>0</v>
      </c>
      <c r="BV12" s="28">
        <f>SUM(Table42[[#This Row],[Stable Housed]:[Declined to State7]])</f>
        <v>0</v>
      </c>
      <c r="BW12" s="42">
        <v>0</v>
      </c>
      <c r="BX12" s="42">
        <v>0</v>
      </c>
      <c r="BY12" s="42">
        <v>0</v>
      </c>
      <c r="BZ12" s="42">
        <v>0</v>
      </c>
      <c r="CA12" s="42">
        <v>0</v>
      </c>
      <c r="CB12" s="42">
        <v>0</v>
      </c>
      <c r="CC12" s="26">
        <f>SUM(Table42[[#This Row],[Assessment]:[Psychologist Services]])</f>
        <v>0</v>
      </c>
      <c r="CD12" s="42">
        <v>0</v>
      </c>
      <c r="CE12" s="42">
        <v>0</v>
      </c>
      <c r="CF12" s="42">
        <v>0</v>
      </c>
      <c r="CG12" s="42">
        <v>0</v>
      </c>
      <c r="CH12" s="26">
        <f>SUM(Table42[[#This Row],[Private 
(HMO, PPO, DOD, Tricare)]:[Unknown Not Reported]])</f>
        <v>0</v>
      </c>
      <c r="CI12" s="20"/>
      <c r="CJ12" s="48" t="s">
        <v>39</v>
      </c>
      <c r="CK12" s="49">
        <v>0</v>
      </c>
    </row>
    <row r="13" spans="1:89" ht="20.100000000000001" customHeight="1" outlineLevel="1" thickBot="1">
      <c r="A13" s="43" t="s">
        <v>128</v>
      </c>
      <c r="B13" s="5">
        <v>5260</v>
      </c>
      <c r="C13" s="10" t="s">
        <v>71</v>
      </c>
      <c r="D13" s="41">
        <v>0</v>
      </c>
      <c r="E13" s="41">
        <v>0</v>
      </c>
      <c r="F13" s="26">
        <f>SUM(Table42[[#This Row],[Evaluation/Treatment or Receiving Care for Child/Adolescent (0-17 Years) ]:[Evaluation/Treatment or Receiving Care for 
Adults (18+ Years)]])</f>
        <v>0</v>
      </c>
      <c r="G13" s="42">
        <v>0</v>
      </c>
      <c r="H13" s="42">
        <v>0</v>
      </c>
      <c r="I13" s="42">
        <v>0</v>
      </c>
      <c r="J13" s="6"/>
      <c r="K13" s="6"/>
      <c r="L13" s="43">
        <v>0</v>
      </c>
      <c r="M13" s="43">
        <v>0</v>
      </c>
      <c r="N13" s="43">
        <v>0</v>
      </c>
      <c r="O13" s="43">
        <v>0</v>
      </c>
      <c r="P13" s="43">
        <v>0</v>
      </c>
      <c r="Q13" s="43">
        <v>0</v>
      </c>
      <c r="R13" s="28">
        <f>SUM(Table42[[#This Row],[Children - Adolescents (0-17)]:[Unknown Age]])</f>
        <v>0</v>
      </c>
      <c r="S13" s="43">
        <v>0</v>
      </c>
      <c r="T13" s="43">
        <v>0</v>
      </c>
      <c r="U13" s="43">
        <v>0</v>
      </c>
      <c r="V13" s="43">
        <v>0</v>
      </c>
      <c r="W13" s="28">
        <f>SUM(Table42[[#This Row],[Male]:[ Declined to State]])</f>
        <v>0</v>
      </c>
      <c r="X13" s="42">
        <v>0</v>
      </c>
      <c r="Y13" s="42">
        <v>0</v>
      </c>
      <c r="Z13" s="42">
        <v>0</v>
      </c>
      <c r="AA13" s="42">
        <v>0</v>
      </c>
      <c r="AB13" s="42">
        <v>0</v>
      </c>
      <c r="AC13" s="42">
        <v>0</v>
      </c>
      <c r="AD13" s="42">
        <v>0</v>
      </c>
      <c r="AE13" s="42">
        <v>0</v>
      </c>
      <c r="AF13" s="28">
        <f>SUM(Table42[[#This Row],[Male2]:[Declined to State2]])</f>
        <v>0</v>
      </c>
      <c r="AG13" s="42">
        <v>0</v>
      </c>
      <c r="AH13" s="42">
        <v>0</v>
      </c>
      <c r="AI13" s="42">
        <v>0</v>
      </c>
      <c r="AJ13" s="42">
        <v>0</v>
      </c>
      <c r="AK13" s="42">
        <v>0</v>
      </c>
      <c r="AL13" s="42">
        <v>0</v>
      </c>
      <c r="AM13" s="42">
        <v>0</v>
      </c>
      <c r="AN13" s="42">
        <v>0</v>
      </c>
      <c r="AO13" s="42">
        <v>0</v>
      </c>
      <c r="AP13" s="28">
        <f>SUM(Table42[[#This Row],[American Indian - Alaska Native]:[Declined to State3]])</f>
        <v>0</v>
      </c>
      <c r="AQ13" s="42">
        <v>0</v>
      </c>
      <c r="AR13" s="42">
        <v>0</v>
      </c>
      <c r="AS13" s="42">
        <v>0</v>
      </c>
      <c r="AT13" s="42">
        <v>0</v>
      </c>
      <c r="AU13" s="28">
        <f>SUM(Table42[[#This Row],[Not Hispanic or  Not Latino]:[Declined to State4]])</f>
        <v>0</v>
      </c>
      <c r="AV13" s="42">
        <v>0</v>
      </c>
      <c r="AW13" s="42">
        <v>0</v>
      </c>
      <c r="AX13" s="42">
        <v>0</v>
      </c>
      <c r="AY13" s="42">
        <v>0</v>
      </c>
      <c r="AZ13" s="42">
        <v>0</v>
      </c>
      <c r="BA13" s="42">
        <v>0</v>
      </c>
      <c r="BB13" s="42">
        <v>0</v>
      </c>
      <c r="BC13" s="7">
        <f>SUM(Table42[[#This Row],[Straight - Heterosexual]:[Declined to State5]])</f>
        <v>0</v>
      </c>
      <c r="BD13" s="42">
        <v>0</v>
      </c>
      <c r="BE13" s="43">
        <v>0</v>
      </c>
      <c r="BF13" s="42">
        <v>0</v>
      </c>
      <c r="BG13" s="45">
        <v>0</v>
      </c>
      <c r="BH13" s="28">
        <f>SUM(Table42[[#This Row],[Admitted/Detained Once (1) ]:[Admitted/Detained more than (8+) times]])</f>
        <v>0</v>
      </c>
      <c r="BI13" s="42">
        <v>0</v>
      </c>
      <c r="BJ13" s="42">
        <v>0</v>
      </c>
      <c r="BK13" s="42">
        <v>0</v>
      </c>
      <c r="BL13" s="42">
        <v>0</v>
      </c>
      <c r="BM13" s="28">
        <f>SUM(Table42[[#This Row],[Non-Veteran]:[Declined to State6]])</f>
        <v>0</v>
      </c>
      <c r="BN13" s="42">
        <v>0</v>
      </c>
      <c r="BO13" s="42">
        <v>0</v>
      </c>
      <c r="BP13" s="42">
        <v>0</v>
      </c>
      <c r="BQ13" s="42">
        <v>0</v>
      </c>
      <c r="BR13" s="42">
        <v>0</v>
      </c>
      <c r="BS13" s="42">
        <v>0</v>
      </c>
      <c r="BT13" s="42">
        <v>0</v>
      </c>
      <c r="BU13" s="42">
        <v>0</v>
      </c>
      <c r="BV13" s="28">
        <f>SUM(Table42[[#This Row],[Stable Housed]:[Declined to State7]])</f>
        <v>0</v>
      </c>
      <c r="BW13" s="42">
        <v>0</v>
      </c>
      <c r="BX13" s="42">
        <v>0</v>
      </c>
      <c r="BY13" s="42">
        <v>0</v>
      </c>
      <c r="BZ13" s="42">
        <v>0</v>
      </c>
      <c r="CA13" s="42">
        <v>0</v>
      </c>
      <c r="CB13" s="42">
        <v>0</v>
      </c>
      <c r="CC13" s="26">
        <f>SUM(Table42[[#This Row],[Assessment]:[Psychologist Services]])</f>
        <v>0</v>
      </c>
      <c r="CD13" s="42">
        <v>0</v>
      </c>
      <c r="CE13" s="42">
        <v>0</v>
      </c>
      <c r="CF13" s="42">
        <v>0</v>
      </c>
      <c r="CG13" s="42">
        <v>0</v>
      </c>
      <c r="CH13" s="26">
        <f>SUM(Table42[[#This Row],[Private 
(HMO, PPO, DOD, Tricare)]:[Unknown Not Reported]])</f>
        <v>0</v>
      </c>
      <c r="CI13" s="20"/>
      <c r="CJ13" s="48"/>
      <c r="CK13" s="49"/>
    </row>
    <row r="14" spans="1:89" ht="20.100000000000001" customHeight="1" outlineLevel="1" thickBot="1">
      <c r="A14" s="43" t="s">
        <v>128</v>
      </c>
      <c r="B14" s="5">
        <v>5270.15</v>
      </c>
      <c r="C14" s="10" t="s">
        <v>72</v>
      </c>
      <c r="D14" s="41">
        <v>0</v>
      </c>
      <c r="E14" s="41">
        <v>0</v>
      </c>
      <c r="F14" s="26">
        <f>SUM(Table42[[#This Row],[Evaluation/Treatment or Receiving Care for Child/Adolescent (0-17 Years) ]:[Evaluation/Treatment or Receiving Care for 
Adults (18+ Years)]])</f>
        <v>0</v>
      </c>
      <c r="G14" s="42">
        <v>0</v>
      </c>
      <c r="H14" s="42">
        <v>0</v>
      </c>
      <c r="I14" s="42">
        <v>0</v>
      </c>
      <c r="J14" s="6"/>
      <c r="K14" s="6"/>
      <c r="L14" s="43">
        <v>0</v>
      </c>
      <c r="M14" s="43">
        <v>0</v>
      </c>
      <c r="N14" s="43">
        <v>0</v>
      </c>
      <c r="O14" s="43">
        <v>0</v>
      </c>
      <c r="P14" s="43">
        <v>0</v>
      </c>
      <c r="Q14" s="43">
        <v>0</v>
      </c>
      <c r="R14" s="28">
        <f>SUM(Table42[[#This Row],[Children - Adolescents (0-17)]:[Unknown Age]])</f>
        <v>0</v>
      </c>
      <c r="S14" s="43">
        <v>0</v>
      </c>
      <c r="T14" s="43">
        <v>0</v>
      </c>
      <c r="U14" s="43">
        <v>0</v>
      </c>
      <c r="V14" s="43">
        <v>0</v>
      </c>
      <c r="W14" s="28">
        <f>SUM(Table42[[#This Row],[Male]:[ Declined to State]])</f>
        <v>0</v>
      </c>
      <c r="X14" s="42">
        <v>0</v>
      </c>
      <c r="Y14" s="42">
        <v>0</v>
      </c>
      <c r="Z14" s="42">
        <v>0</v>
      </c>
      <c r="AA14" s="42">
        <v>0</v>
      </c>
      <c r="AB14" s="42">
        <v>0</v>
      </c>
      <c r="AC14" s="42">
        <v>0</v>
      </c>
      <c r="AD14" s="42">
        <v>0</v>
      </c>
      <c r="AE14" s="42">
        <v>0</v>
      </c>
      <c r="AF14" s="28">
        <f>SUM(Table42[[#This Row],[Male2]:[Declined to State2]])</f>
        <v>0</v>
      </c>
      <c r="AG14" s="42">
        <v>0</v>
      </c>
      <c r="AH14" s="42">
        <v>0</v>
      </c>
      <c r="AI14" s="42">
        <v>0</v>
      </c>
      <c r="AJ14" s="42">
        <v>0</v>
      </c>
      <c r="AK14" s="42">
        <v>0</v>
      </c>
      <c r="AL14" s="42">
        <v>0</v>
      </c>
      <c r="AM14" s="42">
        <v>0</v>
      </c>
      <c r="AN14" s="42">
        <v>0</v>
      </c>
      <c r="AO14" s="42">
        <v>0</v>
      </c>
      <c r="AP14" s="28">
        <f>SUM(Table42[[#This Row],[American Indian - Alaska Native]:[Declined to State3]])</f>
        <v>0</v>
      </c>
      <c r="AQ14" s="42">
        <v>0</v>
      </c>
      <c r="AR14" s="42">
        <v>0</v>
      </c>
      <c r="AS14" s="42">
        <v>0</v>
      </c>
      <c r="AT14" s="42">
        <v>0</v>
      </c>
      <c r="AU14" s="28">
        <f>SUM(Table42[[#This Row],[Not Hispanic or  Not Latino]:[Declined to State4]])</f>
        <v>0</v>
      </c>
      <c r="AV14" s="42">
        <v>0</v>
      </c>
      <c r="AW14" s="42">
        <v>0</v>
      </c>
      <c r="AX14" s="42">
        <v>0</v>
      </c>
      <c r="AY14" s="42">
        <v>0</v>
      </c>
      <c r="AZ14" s="42">
        <v>0</v>
      </c>
      <c r="BA14" s="42">
        <v>0</v>
      </c>
      <c r="BB14" s="42">
        <v>0</v>
      </c>
      <c r="BC14" s="7">
        <f>SUM(Table42[[#This Row],[Straight - Heterosexual]:[Declined to State5]])</f>
        <v>0</v>
      </c>
      <c r="BD14" s="42">
        <v>0</v>
      </c>
      <c r="BE14" s="43">
        <v>0</v>
      </c>
      <c r="BF14" s="42">
        <v>0</v>
      </c>
      <c r="BG14" s="45">
        <v>0</v>
      </c>
      <c r="BH14" s="28">
        <f>SUM(Table42[[#This Row],[Admitted/Detained Once (1) ]:[Admitted/Detained more than (8+) times]])</f>
        <v>0</v>
      </c>
      <c r="BI14" s="42">
        <v>0</v>
      </c>
      <c r="BJ14" s="42">
        <v>0</v>
      </c>
      <c r="BK14" s="42">
        <v>0</v>
      </c>
      <c r="BL14" s="42">
        <v>0</v>
      </c>
      <c r="BM14" s="28">
        <f>SUM(Table42[[#This Row],[Non-Veteran]:[Declined to State6]])</f>
        <v>0</v>
      </c>
      <c r="BN14" s="42">
        <v>0</v>
      </c>
      <c r="BO14" s="42">
        <v>0</v>
      </c>
      <c r="BP14" s="42">
        <v>0</v>
      </c>
      <c r="BQ14" s="42">
        <v>0</v>
      </c>
      <c r="BR14" s="42">
        <v>0</v>
      </c>
      <c r="BS14" s="42">
        <v>0</v>
      </c>
      <c r="BT14" s="42">
        <v>0</v>
      </c>
      <c r="BU14" s="42">
        <v>0</v>
      </c>
      <c r="BV14" s="28">
        <f>SUM(Table42[[#This Row],[Stable Housed]:[Declined to State7]])</f>
        <v>0</v>
      </c>
      <c r="BW14" s="42">
        <v>0</v>
      </c>
      <c r="BX14" s="42">
        <v>0</v>
      </c>
      <c r="BY14" s="42">
        <v>0</v>
      </c>
      <c r="BZ14" s="42">
        <v>0</v>
      </c>
      <c r="CA14" s="42">
        <v>0</v>
      </c>
      <c r="CB14" s="42">
        <v>0</v>
      </c>
      <c r="CC14" s="26">
        <f>SUM(Table42[[#This Row],[Assessment]:[Psychologist Services]])</f>
        <v>0</v>
      </c>
      <c r="CD14" s="42">
        <v>0</v>
      </c>
      <c r="CE14" s="42">
        <v>0</v>
      </c>
      <c r="CF14" s="42">
        <v>0</v>
      </c>
      <c r="CG14" s="42">
        <v>0</v>
      </c>
      <c r="CH14" s="26">
        <f>SUM(Table42[[#This Row],[Private 
(HMO, PPO, DOD, Tricare)]:[Unknown Not Reported]])</f>
        <v>0</v>
      </c>
      <c r="CI14" s="20"/>
      <c r="CJ14" s="48"/>
      <c r="CK14" s="49"/>
    </row>
    <row r="15" spans="1:89" ht="20.100000000000001" customHeight="1" outlineLevel="1" thickBot="1">
      <c r="A15" s="43" t="s">
        <v>128</v>
      </c>
      <c r="B15" s="11">
        <v>5270.7</v>
      </c>
      <c r="C15" s="10" t="s">
        <v>73</v>
      </c>
      <c r="D15" s="41">
        <v>0</v>
      </c>
      <c r="E15" s="41">
        <v>0</v>
      </c>
      <c r="F15" s="26">
        <f>SUM(Table42[[#This Row],[Evaluation/Treatment or Receiving Care for Child/Adolescent (0-17 Years) ]:[Evaluation/Treatment or Receiving Care for 
Adults (18+ Years)]])</f>
        <v>0</v>
      </c>
      <c r="G15" s="42">
        <v>0</v>
      </c>
      <c r="H15" s="42">
        <v>0</v>
      </c>
      <c r="I15" s="42">
        <v>0</v>
      </c>
      <c r="J15" s="6"/>
      <c r="K15" s="6"/>
      <c r="L15" s="43">
        <v>0</v>
      </c>
      <c r="M15" s="43">
        <v>0</v>
      </c>
      <c r="N15" s="43">
        <v>0</v>
      </c>
      <c r="O15" s="43">
        <v>0</v>
      </c>
      <c r="P15" s="43">
        <v>0</v>
      </c>
      <c r="Q15" s="43">
        <v>0</v>
      </c>
      <c r="R15" s="28">
        <f>SUM(Table42[[#This Row],[Children - Adolescents (0-17)]:[Unknown Age]])</f>
        <v>0</v>
      </c>
      <c r="S15" s="43">
        <v>0</v>
      </c>
      <c r="T15" s="43">
        <v>0</v>
      </c>
      <c r="U15" s="43">
        <v>0</v>
      </c>
      <c r="V15" s="43">
        <v>0</v>
      </c>
      <c r="W15" s="28">
        <f>SUM(Table42[[#This Row],[Male]:[ Declined to State]])</f>
        <v>0</v>
      </c>
      <c r="X15" s="42">
        <v>0</v>
      </c>
      <c r="Y15" s="42">
        <v>0</v>
      </c>
      <c r="Z15" s="42">
        <v>0</v>
      </c>
      <c r="AA15" s="42">
        <v>0</v>
      </c>
      <c r="AB15" s="42">
        <v>0</v>
      </c>
      <c r="AC15" s="42">
        <v>0</v>
      </c>
      <c r="AD15" s="42">
        <v>0</v>
      </c>
      <c r="AE15" s="42">
        <v>0</v>
      </c>
      <c r="AF15" s="28">
        <f>SUM(Table42[[#This Row],[Male2]:[Declined to State2]])</f>
        <v>0</v>
      </c>
      <c r="AG15" s="42">
        <v>0</v>
      </c>
      <c r="AH15" s="42">
        <v>0</v>
      </c>
      <c r="AI15" s="42">
        <v>0</v>
      </c>
      <c r="AJ15" s="42">
        <v>0</v>
      </c>
      <c r="AK15" s="42">
        <v>0</v>
      </c>
      <c r="AL15" s="42">
        <v>0</v>
      </c>
      <c r="AM15" s="42">
        <v>0</v>
      </c>
      <c r="AN15" s="42">
        <v>0</v>
      </c>
      <c r="AO15" s="42">
        <v>0</v>
      </c>
      <c r="AP15" s="28">
        <f>SUM(Table42[[#This Row],[American Indian - Alaska Native]:[Declined to State3]])</f>
        <v>0</v>
      </c>
      <c r="AQ15" s="42">
        <v>0</v>
      </c>
      <c r="AR15" s="42">
        <v>0</v>
      </c>
      <c r="AS15" s="42">
        <v>0</v>
      </c>
      <c r="AT15" s="42">
        <v>0</v>
      </c>
      <c r="AU15" s="28">
        <f>SUM(Table42[[#This Row],[Not Hispanic or  Not Latino]:[Declined to State4]])</f>
        <v>0</v>
      </c>
      <c r="AV15" s="42">
        <v>0</v>
      </c>
      <c r="AW15" s="42">
        <v>0</v>
      </c>
      <c r="AX15" s="42">
        <v>0</v>
      </c>
      <c r="AY15" s="42">
        <v>0</v>
      </c>
      <c r="AZ15" s="42">
        <v>0</v>
      </c>
      <c r="BA15" s="42">
        <v>0</v>
      </c>
      <c r="BB15" s="42">
        <v>0</v>
      </c>
      <c r="BC15" s="7">
        <f>SUM(Table42[[#This Row],[Straight - Heterosexual]:[Declined to State5]])</f>
        <v>0</v>
      </c>
      <c r="BD15" s="42">
        <v>0</v>
      </c>
      <c r="BE15" s="43">
        <v>0</v>
      </c>
      <c r="BF15" s="42">
        <v>0</v>
      </c>
      <c r="BG15" s="45">
        <v>0</v>
      </c>
      <c r="BH15" s="28">
        <f>SUM(Table42[[#This Row],[Admitted/Detained Once (1) ]:[Admitted/Detained more than (8+) times]])</f>
        <v>0</v>
      </c>
      <c r="BI15" s="42">
        <v>0</v>
      </c>
      <c r="BJ15" s="42">
        <v>0</v>
      </c>
      <c r="BK15" s="42">
        <v>0</v>
      </c>
      <c r="BL15" s="42">
        <v>0</v>
      </c>
      <c r="BM15" s="28">
        <f>SUM(Table42[[#This Row],[Non-Veteran]:[Declined to State6]])</f>
        <v>0</v>
      </c>
      <c r="BN15" s="42">
        <v>0</v>
      </c>
      <c r="BO15" s="42">
        <v>0</v>
      </c>
      <c r="BP15" s="42">
        <v>0</v>
      </c>
      <c r="BQ15" s="42">
        <v>0</v>
      </c>
      <c r="BR15" s="42">
        <v>0</v>
      </c>
      <c r="BS15" s="42">
        <v>0</v>
      </c>
      <c r="BT15" s="42">
        <v>0</v>
      </c>
      <c r="BU15" s="42">
        <v>0</v>
      </c>
      <c r="BV15" s="28">
        <f>SUM(Table42[[#This Row],[Stable Housed]:[Declined to State7]])</f>
        <v>0</v>
      </c>
      <c r="BW15" s="42">
        <v>0</v>
      </c>
      <c r="BX15" s="42">
        <v>0</v>
      </c>
      <c r="BY15" s="42">
        <v>0</v>
      </c>
      <c r="BZ15" s="42">
        <v>0</v>
      </c>
      <c r="CA15" s="42">
        <v>0</v>
      </c>
      <c r="CB15" s="42">
        <v>0</v>
      </c>
      <c r="CC15" s="26">
        <f>SUM(Table42[[#This Row],[Assessment]:[Psychologist Services]])</f>
        <v>0</v>
      </c>
      <c r="CD15" s="42">
        <v>0</v>
      </c>
      <c r="CE15" s="42">
        <v>0</v>
      </c>
      <c r="CF15" s="42">
        <v>0</v>
      </c>
      <c r="CG15" s="42">
        <v>0</v>
      </c>
      <c r="CH15" s="26">
        <f>SUM(Table42[[#This Row],[Private 
(HMO, PPO, DOD, Tricare)]:[Unknown Not Reported]])</f>
        <v>0</v>
      </c>
      <c r="CI15" s="20"/>
      <c r="CJ15" s="48"/>
      <c r="CK15" s="49"/>
    </row>
    <row r="16" spans="1:89" ht="20.100000000000001" customHeight="1" outlineLevel="1" thickBot="1">
      <c r="A16" s="43" t="s">
        <v>128</v>
      </c>
      <c r="B16" s="5" t="s">
        <v>75</v>
      </c>
      <c r="C16" s="10" t="s">
        <v>104</v>
      </c>
      <c r="D16" s="41">
        <v>0</v>
      </c>
      <c r="E16" s="41">
        <v>0</v>
      </c>
      <c r="F16" s="26">
        <f>SUM(Table42[[#This Row],[Evaluation/Treatment or Receiving Care for Child/Adolescent (0-17 Years) ]:[Evaluation/Treatment or Receiving Care for 
Adults (18+ Years)]])</f>
        <v>0</v>
      </c>
      <c r="G16" s="42">
        <v>0</v>
      </c>
      <c r="H16" s="42">
        <v>0</v>
      </c>
      <c r="I16" s="42">
        <v>0</v>
      </c>
      <c r="J16" s="6"/>
      <c r="K16" s="6"/>
      <c r="L16" s="43">
        <v>0</v>
      </c>
      <c r="M16" s="43">
        <v>0</v>
      </c>
      <c r="N16" s="43">
        <v>0</v>
      </c>
      <c r="O16" s="43">
        <v>0</v>
      </c>
      <c r="P16" s="43">
        <v>0</v>
      </c>
      <c r="Q16" s="43">
        <v>0</v>
      </c>
      <c r="R16" s="28">
        <f>SUM(Table42[[#This Row],[Children - Adolescents (0-17)]:[Unknown Age]])</f>
        <v>0</v>
      </c>
      <c r="S16" s="43">
        <v>0</v>
      </c>
      <c r="T16" s="43">
        <v>0</v>
      </c>
      <c r="U16" s="43">
        <v>0</v>
      </c>
      <c r="V16" s="43">
        <v>0</v>
      </c>
      <c r="W16" s="28">
        <f>SUM(Table42[[#This Row],[Male]:[ Declined to State]])</f>
        <v>0</v>
      </c>
      <c r="X16" s="42">
        <v>0</v>
      </c>
      <c r="Y16" s="42">
        <v>0</v>
      </c>
      <c r="Z16" s="42">
        <v>0</v>
      </c>
      <c r="AA16" s="42">
        <v>0</v>
      </c>
      <c r="AB16" s="42">
        <v>0</v>
      </c>
      <c r="AC16" s="42">
        <v>0</v>
      </c>
      <c r="AD16" s="42">
        <v>0</v>
      </c>
      <c r="AE16" s="42">
        <v>0</v>
      </c>
      <c r="AF16" s="28">
        <f>SUM(Table42[[#This Row],[Male2]:[Declined to State2]])</f>
        <v>0</v>
      </c>
      <c r="AG16" s="42">
        <v>0</v>
      </c>
      <c r="AH16" s="42">
        <v>0</v>
      </c>
      <c r="AI16" s="42">
        <v>0</v>
      </c>
      <c r="AJ16" s="42">
        <v>0</v>
      </c>
      <c r="AK16" s="42">
        <v>0</v>
      </c>
      <c r="AL16" s="42">
        <v>0</v>
      </c>
      <c r="AM16" s="42">
        <v>0</v>
      </c>
      <c r="AN16" s="42">
        <v>0</v>
      </c>
      <c r="AO16" s="42">
        <v>0</v>
      </c>
      <c r="AP16" s="28">
        <f>SUM(Table42[[#This Row],[American Indian - Alaska Native]:[Declined to State3]])</f>
        <v>0</v>
      </c>
      <c r="AQ16" s="42">
        <v>0</v>
      </c>
      <c r="AR16" s="42">
        <v>0</v>
      </c>
      <c r="AS16" s="42">
        <v>0</v>
      </c>
      <c r="AT16" s="42">
        <v>0</v>
      </c>
      <c r="AU16" s="28">
        <f>SUM(Table42[[#This Row],[Not Hispanic or  Not Latino]:[Declined to State4]])</f>
        <v>0</v>
      </c>
      <c r="AV16" s="42">
        <v>0</v>
      </c>
      <c r="AW16" s="42">
        <v>0</v>
      </c>
      <c r="AX16" s="42">
        <v>0</v>
      </c>
      <c r="AY16" s="42">
        <v>0</v>
      </c>
      <c r="AZ16" s="42">
        <v>0</v>
      </c>
      <c r="BA16" s="42">
        <v>0</v>
      </c>
      <c r="BB16" s="42">
        <v>0</v>
      </c>
      <c r="BC16" s="7">
        <f>SUM(Table42[[#This Row],[Straight - Heterosexual]:[Declined to State5]])</f>
        <v>0</v>
      </c>
      <c r="BD16" s="42">
        <v>0</v>
      </c>
      <c r="BE16" s="43">
        <v>0</v>
      </c>
      <c r="BF16" s="42">
        <v>0</v>
      </c>
      <c r="BG16" s="45">
        <v>0</v>
      </c>
      <c r="BH16" s="28">
        <f>SUM(Table42[[#This Row],[Admitted/Detained Once (1) ]:[Admitted/Detained more than (8+) times]])</f>
        <v>0</v>
      </c>
      <c r="BI16" s="42">
        <v>0</v>
      </c>
      <c r="BJ16" s="42">
        <v>0</v>
      </c>
      <c r="BK16" s="42">
        <v>0</v>
      </c>
      <c r="BL16" s="42">
        <v>0</v>
      </c>
      <c r="BM16" s="28">
        <f>SUM(Table42[[#This Row],[Non-Veteran]:[Declined to State6]])</f>
        <v>0</v>
      </c>
      <c r="BN16" s="42">
        <v>0</v>
      </c>
      <c r="BO16" s="42">
        <v>0</v>
      </c>
      <c r="BP16" s="42">
        <v>0</v>
      </c>
      <c r="BQ16" s="42">
        <v>0</v>
      </c>
      <c r="BR16" s="42">
        <v>0</v>
      </c>
      <c r="BS16" s="42">
        <v>0</v>
      </c>
      <c r="BT16" s="42">
        <v>0</v>
      </c>
      <c r="BU16" s="42">
        <v>0</v>
      </c>
      <c r="BV16" s="28">
        <f>SUM(Table42[[#This Row],[Stable Housed]:[Declined to State7]])</f>
        <v>0</v>
      </c>
      <c r="BW16" s="42">
        <v>0</v>
      </c>
      <c r="BX16" s="42">
        <v>0</v>
      </c>
      <c r="BY16" s="42">
        <v>0</v>
      </c>
      <c r="BZ16" s="42">
        <v>0</v>
      </c>
      <c r="CA16" s="42">
        <v>0</v>
      </c>
      <c r="CB16" s="42">
        <v>0</v>
      </c>
      <c r="CC16" s="26">
        <f>SUM(Table42[[#This Row],[Assessment]:[Psychologist Services]])</f>
        <v>0</v>
      </c>
      <c r="CD16" s="42">
        <v>0</v>
      </c>
      <c r="CE16" s="42">
        <v>0</v>
      </c>
      <c r="CF16" s="42">
        <v>0</v>
      </c>
      <c r="CG16" s="42">
        <v>0</v>
      </c>
      <c r="CH16" s="26">
        <f>SUM(Table42[[#This Row],[Private 
(HMO, PPO, DOD, Tricare)]:[Unknown Not Reported]])</f>
        <v>0</v>
      </c>
      <c r="CI16" s="20"/>
      <c r="CJ16" s="48"/>
      <c r="CK16" s="49"/>
    </row>
    <row r="17" spans="1:89" ht="30.75" customHeight="1" outlineLevel="1" thickBot="1">
      <c r="A17" s="43" t="s">
        <v>128</v>
      </c>
      <c r="B17" s="5">
        <v>5352.1</v>
      </c>
      <c r="C17" s="10" t="s">
        <v>102</v>
      </c>
      <c r="D17" s="41">
        <v>0</v>
      </c>
      <c r="E17" s="41">
        <v>0</v>
      </c>
      <c r="F17" s="26">
        <f>SUM(Table42[[#This Row],[Evaluation/Treatment or Receiving Care for Child/Adolescent (0-17 Years) ]:[Evaluation/Treatment or Receiving Care for 
Adults (18+ Years)]])</f>
        <v>0</v>
      </c>
      <c r="G17" s="8"/>
      <c r="H17" s="6"/>
      <c r="I17" s="6"/>
      <c r="J17" s="6"/>
      <c r="K17" s="6"/>
      <c r="L17" s="43">
        <v>0</v>
      </c>
      <c r="M17" s="43">
        <v>0</v>
      </c>
      <c r="N17" s="43">
        <v>0</v>
      </c>
      <c r="O17" s="43">
        <v>0</v>
      </c>
      <c r="P17" s="43">
        <v>0</v>
      </c>
      <c r="Q17" s="43">
        <v>0</v>
      </c>
      <c r="R17" s="28">
        <f>SUM(Table42[[#This Row],[Children - Adolescents (0-17)]:[Unknown Age]])</f>
        <v>0</v>
      </c>
      <c r="S17" s="43">
        <v>0</v>
      </c>
      <c r="T17" s="43">
        <v>0</v>
      </c>
      <c r="U17" s="43">
        <v>0</v>
      </c>
      <c r="V17" s="43">
        <v>0</v>
      </c>
      <c r="W17" s="28">
        <f>SUM(Table42[[#This Row],[Male]:[ Declined to State]])</f>
        <v>0</v>
      </c>
      <c r="X17" s="42">
        <v>0</v>
      </c>
      <c r="Y17" s="42">
        <v>0</v>
      </c>
      <c r="Z17" s="42">
        <v>0</v>
      </c>
      <c r="AA17" s="42">
        <v>0</v>
      </c>
      <c r="AB17" s="42">
        <v>0</v>
      </c>
      <c r="AC17" s="42">
        <v>0</v>
      </c>
      <c r="AD17" s="42">
        <v>0</v>
      </c>
      <c r="AE17" s="42">
        <v>0</v>
      </c>
      <c r="AF17" s="28">
        <f>SUM(Table42[[#This Row],[Male2]:[Declined to State2]])</f>
        <v>0</v>
      </c>
      <c r="AG17" s="42">
        <v>0</v>
      </c>
      <c r="AH17" s="42">
        <v>0</v>
      </c>
      <c r="AI17" s="42">
        <v>0</v>
      </c>
      <c r="AJ17" s="42">
        <v>0</v>
      </c>
      <c r="AK17" s="42">
        <v>0</v>
      </c>
      <c r="AL17" s="42">
        <v>0</v>
      </c>
      <c r="AM17" s="42">
        <v>0</v>
      </c>
      <c r="AN17" s="42">
        <v>0</v>
      </c>
      <c r="AO17" s="42">
        <v>0</v>
      </c>
      <c r="AP17" s="28">
        <f>SUM(Table42[[#This Row],[American Indian - Alaska Native]:[Declined to State3]])</f>
        <v>0</v>
      </c>
      <c r="AQ17" s="42">
        <v>0</v>
      </c>
      <c r="AR17" s="42">
        <v>0</v>
      </c>
      <c r="AS17" s="42">
        <v>0</v>
      </c>
      <c r="AT17" s="42">
        <v>0</v>
      </c>
      <c r="AU17" s="28">
        <f>SUM(Table42[[#This Row],[Not Hispanic or  Not Latino]:[Declined to State4]])</f>
        <v>0</v>
      </c>
      <c r="AV17" s="42">
        <v>0</v>
      </c>
      <c r="AW17" s="42">
        <v>0</v>
      </c>
      <c r="AX17" s="42">
        <v>0</v>
      </c>
      <c r="AY17" s="42">
        <v>0</v>
      </c>
      <c r="AZ17" s="42">
        <v>0</v>
      </c>
      <c r="BA17" s="42">
        <v>0</v>
      </c>
      <c r="BB17" s="42">
        <v>0</v>
      </c>
      <c r="BC17" s="7">
        <f>SUM(Table42[[#This Row],[Straight - Heterosexual]:[Declined to State5]])</f>
        <v>0</v>
      </c>
      <c r="BD17" s="16"/>
      <c r="BE17" s="17"/>
      <c r="BF17" s="17"/>
      <c r="BG17" s="18"/>
      <c r="BH17" s="29"/>
      <c r="BI17" s="42">
        <v>0</v>
      </c>
      <c r="BJ17" s="42">
        <v>0</v>
      </c>
      <c r="BK17" s="42">
        <v>0</v>
      </c>
      <c r="BL17" s="42">
        <v>0</v>
      </c>
      <c r="BM17" s="28">
        <f>SUM(Table42[[#This Row],[Non-Veteran]:[Declined to State6]])</f>
        <v>0</v>
      </c>
      <c r="BN17" s="42">
        <v>0</v>
      </c>
      <c r="BO17" s="42">
        <v>0</v>
      </c>
      <c r="BP17" s="42">
        <v>0</v>
      </c>
      <c r="BQ17" s="42">
        <v>0</v>
      </c>
      <c r="BR17" s="42">
        <v>0</v>
      </c>
      <c r="BS17" s="42">
        <v>0</v>
      </c>
      <c r="BT17" s="42">
        <v>0</v>
      </c>
      <c r="BU17" s="42">
        <v>0</v>
      </c>
      <c r="BV17" s="28">
        <f>SUM(Table42[[#This Row],[Stable Housed]:[Declined to State7]])</f>
        <v>0</v>
      </c>
      <c r="BW17" s="42">
        <v>0</v>
      </c>
      <c r="BX17" s="42">
        <v>0</v>
      </c>
      <c r="BY17" s="42">
        <v>0</v>
      </c>
      <c r="BZ17" s="42">
        <v>0</v>
      </c>
      <c r="CA17" s="42">
        <v>0</v>
      </c>
      <c r="CB17" s="42">
        <v>0</v>
      </c>
      <c r="CC17" s="26">
        <f>SUM(Table42[[#This Row],[Assessment]:[Psychologist Services]])</f>
        <v>0</v>
      </c>
      <c r="CD17" s="42">
        <v>0</v>
      </c>
      <c r="CE17" s="42">
        <v>0</v>
      </c>
      <c r="CF17" s="42">
        <v>0</v>
      </c>
      <c r="CG17" s="42">
        <v>0</v>
      </c>
      <c r="CH17" s="26">
        <f>SUM(Table42[[#This Row],[Private 
(HMO, PPO, DOD, Tricare)]:[Unknown Not Reported]])</f>
        <v>0</v>
      </c>
      <c r="CI17" s="2"/>
      <c r="CJ17" s="48"/>
      <c r="CK17" s="49"/>
    </row>
    <row r="18" spans="1:89" ht="21" customHeight="1" outlineLevel="1" thickBot="1">
      <c r="A18" s="43" t="s">
        <v>128</v>
      </c>
      <c r="B18" s="5">
        <v>5352.1</v>
      </c>
      <c r="C18" s="10" t="s">
        <v>165</v>
      </c>
      <c r="D18" s="41">
        <v>0</v>
      </c>
      <c r="E18" s="41">
        <v>0</v>
      </c>
      <c r="F18" s="26">
        <f>SUM(Table42[[#This Row],[Evaluation/Treatment or Receiving Care for Child/Adolescent (0-17 Years) ]:[Evaluation/Treatment or Receiving Care for 
Adults (18+ Years)]])</f>
        <v>0</v>
      </c>
      <c r="G18" s="8"/>
      <c r="H18" s="6"/>
      <c r="I18" s="6"/>
      <c r="J18" s="6"/>
      <c r="K18" s="6"/>
      <c r="L18" s="43">
        <v>0</v>
      </c>
      <c r="M18" s="43">
        <v>0</v>
      </c>
      <c r="N18" s="43">
        <v>0</v>
      </c>
      <c r="O18" s="43">
        <v>0</v>
      </c>
      <c r="P18" s="43">
        <v>0</v>
      </c>
      <c r="Q18" s="43">
        <v>0</v>
      </c>
      <c r="R18" s="28">
        <f>SUM(Table42[[#This Row],[Children - Adolescents (0-17)]:[Unknown Age]])</f>
        <v>0</v>
      </c>
      <c r="S18" s="43">
        <v>0</v>
      </c>
      <c r="T18" s="43">
        <v>0</v>
      </c>
      <c r="U18" s="43">
        <v>0</v>
      </c>
      <c r="V18" s="43">
        <v>0</v>
      </c>
      <c r="W18" s="28">
        <f>SUM(Table42[[#This Row],[Male]:[ Declined to State]])</f>
        <v>0</v>
      </c>
      <c r="X18" s="42">
        <v>0</v>
      </c>
      <c r="Y18" s="42">
        <v>0</v>
      </c>
      <c r="Z18" s="42">
        <v>0</v>
      </c>
      <c r="AA18" s="42">
        <v>0</v>
      </c>
      <c r="AB18" s="42">
        <v>0</v>
      </c>
      <c r="AC18" s="42">
        <v>0</v>
      </c>
      <c r="AD18" s="42">
        <v>0</v>
      </c>
      <c r="AE18" s="42">
        <v>0</v>
      </c>
      <c r="AF18" s="28">
        <f>SUM(Table42[[#This Row],[Male2]:[Declined to State2]])</f>
        <v>0</v>
      </c>
      <c r="AG18" s="42">
        <v>0</v>
      </c>
      <c r="AH18" s="42">
        <v>0</v>
      </c>
      <c r="AI18" s="42">
        <v>0</v>
      </c>
      <c r="AJ18" s="42">
        <v>0</v>
      </c>
      <c r="AK18" s="42">
        <v>0</v>
      </c>
      <c r="AL18" s="42">
        <v>0</v>
      </c>
      <c r="AM18" s="42">
        <v>0</v>
      </c>
      <c r="AN18" s="42">
        <v>0</v>
      </c>
      <c r="AO18" s="42">
        <v>0</v>
      </c>
      <c r="AP18" s="28">
        <f>SUM(Table42[[#This Row],[American Indian - Alaska Native]:[Declined to State3]])</f>
        <v>0</v>
      </c>
      <c r="AQ18" s="42">
        <v>0</v>
      </c>
      <c r="AR18" s="42">
        <v>0</v>
      </c>
      <c r="AS18" s="42">
        <v>0</v>
      </c>
      <c r="AT18" s="42">
        <v>0</v>
      </c>
      <c r="AU18" s="28">
        <f>SUM(Table42[[#This Row],[Not Hispanic or  Not Latino]:[Declined to State4]])</f>
        <v>0</v>
      </c>
      <c r="AV18" s="42">
        <v>0</v>
      </c>
      <c r="AW18" s="42">
        <v>0</v>
      </c>
      <c r="AX18" s="42">
        <v>0</v>
      </c>
      <c r="AY18" s="42">
        <v>0</v>
      </c>
      <c r="AZ18" s="42">
        <v>0</v>
      </c>
      <c r="BA18" s="42">
        <v>0</v>
      </c>
      <c r="BB18" s="42">
        <v>0</v>
      </c>
      <c r="BC18" s="7">
        <f>SUM(Table42[[#This Row],[Straight - Heterosexual]:[Declined to State5]])</f>
        <v>0</v>
      </c>
      <c r="BD18" s="16"/>
      <c r="BE18" s="17"/>
      <c r="BF18" s="17"/>
      <c r="BG18" s="18"/>
      <c r="BH18" s="29"/>
      <c r="BI18" s="42">
        <v>0</v>
      </c>
      <c r="BJ18" s="42">
        <v>0</v>
      </c>
      <c r="BK18" s="42">
        <v>0</v>
      </c>
      <c r="BL18" s="42">
        <v>0</v>
      </c>
      <c r="BM18" s="28">
        <f>SUM(Table42[[#This Row],[Non-Veteran]:[Declined to State6]])</f>
        <v>0</v>
      </c>
      <c r="BN18" s="42">
        <v>0</v>
      </c>
      <c r="BO18" s="42">
        <v>0</v>
      </c>
      <c r="BP18" s="42">
        <v>0</v>
      </c>
      <c r="BQ18" s="42">
        <v>0</v>
      </c>
      <c r="BR18" s="42">
        <v>0</v>
      </c>
      <c r="BS18" s="42">
        <v>0</v>
      </c>
      <c r="BT18" s="42">
        <v>0</v>
      </c>
      <c r="BU18" s="42">
        <v>0</v>
      </c>
      <c r="BV18" s="28">
        <f>SUM(Table42[[#This Row],[Stable Housed]:[Declined to State7]])</f>
        <v>0</v>
      </c>
      <c r="BW18" s="42">
        <v>0</v>
      </c>
      <c r="BX18" s="42">
        <v>0</v>
      </c>
      <c r="BY18" s="42">
        <v>0</v>
      </c>
      <c r="BZ18" s="42">
        <v>0</v>
      </c>
      <c r="CA18" s="42">
        <v>0</v>
      </c>
      <c r="CB18" s="42">
        <v>0</v>
      </c>
      <c r="CC18" s="26">
        <f>SUM(Table42[[#This Row],[Assessment]:[Psychologist Services]])</f>
        <v>0</v>
      </c>
      <c r="CD18" s="42">
        <v>0</v>
      </c>
      <c r="CE18" s="42">
        <v>0</v>
      </c>
      <c r="CF18" s="42">
        <v>0</v>
      </c>
      <c r="CG18" s="42">
        <v>0</v>
      </c>
      <c r="CH18" s="26">
        <f>SUM(Table42[[#This Row],[Private 
(HMO, PPO, DOD, Tricare)]:[Unknown Not Reported]])</f>
        <v>0</v>
      </c>
      <c r="CI18" s="2"/>
      <c r="CJ18" s="48"/>
      <c r="CK18" s="49"/>
    </row>
    <row r="19" spans="1:89" ht="30.75" outlineLevel="1" thickBot="1">
      <c r="A19" s="43" t="s">
        <v>128</v>
      </c>
      <c r="B19" s="85">
        <v>4011.6</v>
      </c>
      <c r="C19" s="86" t="s">
        <v>115</v>
      </c>
      <c r="D19" s="41">
        <v>0</v>
      </c>
      <c r="E19" s="41">
        <v>0</v>
      </c>
      <c r="F19" s="26">
        <f>SUM(Table42[[#This Row],[Evaluation/Treatment or Receiving Care for Child/Adolescent (0-17 Years) ]:[Evaluation/Treatment or Receiving Care for 
Adults (18+ Years)]])</f>
        <v>0</v>
      </c>
      <c r="G19" s="14"/>
      <c r="H19" s="12"/>
      <c r="I19" s="12"/>
      <c r="J19" s="30"/>
      <c r="K19" s="30"/>
      <c r="L19" s="43">
        <v>0</v>
      </c>
      <c r="M19" s="43">
        <v>0</v>
      </c>
      <c r="N19" s="43">
        <v>0</v>
      </c>
      <c r="O19" s="43">
        <v>0</v>
      </c>
      <c r="P19" s="43">
        <v>0</v>
      </c>
      <c r="Q19" s="43">
        <v>0</v>
      </c>
      <c r="R19" s="28">
        <f>SUM(Table42[[#This Row],[Children - Adolescents (0-17)]:[Unknown Age]])</f>
        <v>0</v>
      </c>
      <c r="S19" s="43">
        <v>0</v>
      </c>
      <c r="T19" s="43">
        <v>0</v>
      </c>
      <c r="U19" s="43">
        <v>0</v>
      </c>
      <c r="V19" s="43">
        <v>0</v>
      </c>
      <c r="W19" s="28">
        <f>SUM(Table42[[#This Row],[Male]:[ Declined to State]])</f>
        <v>0</v>
      </c>
      <c r="X19" s="42">
        <v>0</v>
      </c>
      <c r="Y19" s="42">
        <v>0</v>
      </c>
      <c r="Z19" s="42">
        <v>0</v>
      </c>
      <c r="AA19" s="42">
        <v>0</v>
      </c>
      <c r="AB19" s="42">
        <v>0</v>
      </c>
      <c r="AC19" s="42">
        <v>0</v>
      </c>
      <c r="AD19" s="42">
        <v>0</v>
      </c>
      <c r="AE19" s="42">
        <v>0</v>
      </c>
      <c r="AF19" s="28">
        <f>SUM(Table42[[#This Row],[Male2]:[Declined to State2]])</f>
        <v>0</v>
      </c>
      <c r="AG19" s="42">
        <v>0</v>
      </c>
      <c r="AH19" s="42">
        <v>0</v>
      </c>
      <c r="AI19" s="42">
        <v>0</v>
      </c>
      <c r="AJ19" s="42">
        <v>0</v>
      </c>
      <c r="AK19" s="42">
        <v>0</v>
      </c>
      <c r="AL19" s="42">
        <v>0</v>
      </c>
      <c r="AM19" s="42">
        <v>0</v>
      </c>
      <c r="AN19" s="42">
        <v>0</v>
      </c>
      <c r="AO19" s="42">
        <v>0</v>
      </c>
      <c r="AP19" s="28">
        <f>SUM(Table42[[#This Row],[American Indian - Alaska Native]:[Declined to State3]])</f>
        <v>0</v>
      </c>
      <c r="AQ19" s="44">
        <v>0</v>
      </c>
      <c r="AR19" s="44">
        <v>0</v>
      </c>
      <c r="AS19" s="44">
        <v>0</v>
      </c>
      <c r="AT19" s="44">
        <v>0</v>
      </c>
      <c r="AU19" s="28">
        <f>SUM(Table42[[#This Row],[Not Hispanic or  Not Latino]:[Declined to State4]])</f>
        <v>0</v>
      </c>
      <c r="AV19" s="44">
        <v>0</v>
      </c>
      <c r="AW19" s="44">
        <v>0</v>
      </c>
      <c r="AX19" s="44">
        <v>0</v>
      </c>
      <c r="AY19" s="44">
        <v>0</v>
      </c>
      <c r="AZ19" s="44">
        <v>0</v>
      </c>
      <c r="BA19" s="44">
        <v>0</v>
      </c>
      <c r="BB19" s="44">
        <v>0</v>
      </c>
      <c r="BC19" s="9">
        <f>SUM(Table42[[#This Row],[Straight - Heterosexual]:[Declined to State5]])</f>
        <v>0</v>
      </c>
      <c r="BD19" s="19"/>
      <c r="BE19" s="19"/>
      <c r="BF19" s="19"/>
      <c r="BG19" s="31"/>
      <c r="BH19" s="32"/>
      <c r="BI19" s="44">
        <v>0</v>
      </c>
      <c r="BJ19" s="44">
        <v>0</v>
      </c>
      <c r="BK19" s="44">
        <v>0</v>
      </c>
      <c r="BL19" s="44">
        <v>0</v>
      </c>
      <c r="BM19" s="28">
        <f>SUM(Table42[[#This Row],[Non-Veteran]:[Declined to State6]])</f>
        <v>0</v>
      </c>
      <c r="BN19" s="44">
        <v>0</v>
      </c>
      <c r="BO19" s="44">
        <v>0</v>
      </c>
      <c r="BP19" s="44">
        <v>0</v>
      </c>
      <c r="BQ19" s="44">
        <v>0</v>
      </c>
      <c r="BR19" s="44">
        <v>0</v>
      </c>
      <c r="BS19" s="44">
        <v>0</v>
      </c>
      <c r="BT19" s="44">
        <v>0</v>
      </c>
      <c r="BU19" s="44">
        <v>0</v>
      </c>
      <c r="BV19" s="28">
        <f>SUM(Table42[[#This Row],[Stable Housed]:[Declined to State7]])</f>
        <v>0</v>
      </c>
      <c r="BW19" s="44">
        <v>0</v>
      </c>
      <c r="BX19" s="44">
        <v>0</v>
      </c>
      <c r="BY19" s="44">
        <v>0</v>
      </c>
      <c r="BZ19" s="44">
        <v>0</v>
      </c>
      <c r="CA19" s="44">
        <v>0</v>
      </c>
      <c r="CB19" s="44">
        <v>0</v>
      </c>
      <c r="CC19" s="26">
        <f>SUM(Table42[[#This Row],[Assessment]:[Psychologist Services]])</f>
        <v>0</v>
      </c>
      <c r="CD19" s="44">
        <v>0</v>
      </c>
      <c r="CE19" s="42">
        <v>0</v>
      </c>
      <c r="CF19" s="44">
        <v>0</v>
      </c>
      <c r="CG19" s="44">
        <v>0</v>
      </c>
      <c r="CH19" s="26">
        <f>SUM(Table42[[#This Row],[Private 
(HMO, PPO, DOD, Tricare)]:[Unknown Not Reported]])</f>
        <v>0</v>
      </c>
      <c r="CI19" s="2"/>
      <c r="CJ19" s="48"/>
      <c r="CK19" s="49"/>
    </row>
    <row r="20" spans="1:89" ht="30.75" outlineLevel="1" thickBot="1">
      <c r="A20" s="43" t="s">
        <v>128</v>
      </c>
      <c r="B20" s="85">
        <v>4011.6</v>
      </c>
      <c r="C20" s="86" t="s">
        <v>116</v>
      </c>
      <c r="D20" s="41">
        <v>0</v>
      </c>
      <c r="E20" s="41">
        <v>0</v>
      </c>
      <c r="F20" s="26">
        <f>SUM(Table42[[#This Row],[Evaluation/Treatment or Receiving Care for Child/Adolescent (0-17 Years) ]:[Evaluation/Treatment or Receiving Care for 
Adults (18+ Years)]])</f>
        <v>0</v>
      </c>
      <c r="G20" s="14"/>
      <c r="H20" s="12"/>
      <c r="I20" s="12"/>
      <c r="J20" s="30"/>
      <c r="K20" s="30"/>
      <c r="L20" s="43">
        <v>0</v>
      </c>
      <c r="M20" s="43">
        <v>0</v>
      </c>
      <c r="N20" s="43">
        <v>0</v>
      </c>
      <c r="O20" s="43">
        <v>0</v>
      </c>
      <c r="P20" s="43">
        <v>0</v>
      </c>
      <c r="Q20" s="43">
        <v>0</v>
      </c>
      <c r="R20" s="33">
        <f>SUM(Table42[[#This Row],[Children - Adolescents (0-17)]:[Unknown Age]])</f>
        <v>0</v>
      </c>
      <c r="S20" s="43">
        <v>0</v>
      </c>
      <c r="T20" s="43">
        <v>0</v>
      </c>
      <c r="U20" s="43">
        <v>0</v>
      </c>
      <c r="V20" s="43">
        <v>0</v>
      </c>
      <c r="W20" s="33">
        <f>SUM(Table42[[#This Row],[Male]:[ Declined to State]])</f>
        <v>0</v>
      </c>
      <c r="X20" s="42">
        <v>0</v>
      </c>
      <c r="Y20" s="42">
        <v>0</v>
      </c>
      <c r="Z20" s="42">
        <v>0</v>
      </c>
      <c r="AA20" s="42">
        <v>0</v>
      </c>
      <c r="AB20" s="42">
        <v>0</v>
      </c>
      <c r="AC20" s="42">
        <v>0</v>
      </c>
      <c r="AD20" s="42">
        <v>0</v>
      </c>
      <c r="AE20" s="42">
        <v>0</v>
      </c>
      <c r="AF20" s="33">
        <f>SUM(Table42[[#This Row],[Male2]:[Declined to State2]])</f>
        <v>0</v>
      </c>
      <c r="AG20" s="42">
        <v>0</v>
      </c>
      <c r="AH20" s="42">
        <v>0</v>
      </c>
      <c r="AI20" s="42">
        <v>0</v>
      </c>
      <c r="AJ20" s="42">
        <v>0</v>
      </c>
      <c r="AK20" s="42">
        <v>0</v>
      </c>
      <c r="AL20" s="42">
        <v>0</v>
      </c>
      <c r="AM20" s="42">
        <v>0</v>
      </c>
      <c r="AN20" s="42">
        <v>0</v>
      </c>
      <c r="AO20" s="42">
        <v>0</v>
      </c>
      <c r="AP20" s="33">
        <f>SUM(Table42[[#This Row],[American Indian - Alaska Native]:[Declined to State3]])</f>
        <v>0</v>
      </c>
      <c r="AQ20" s="44">
        <v>0</v>
      </c>
      <c r="AR20" s="44">
        <v>0</v>
      </c>
      <c r="AS20" s="44">
        <v>0</v>
      </c>
      <c r="AT20" s="44">
        <v>0</v>
      </c>
      <c r="AU20" s="33">
        <f>SUM(Table42[[#This Row],[Not Hispanic or  Not Latino]:[Declined to State4]])</f>
        <v>0</v>
      </c>
      <c r="AV20" s="44">
        <v>0</v>
      </c>
      <c r="AW20" s="44">
        <v>0</v>
      </c>
      <c r="AX20" s="44">
        <v>0</v>
      </c>
      <c r="AY20" s="44">
        <v>0</v>
      </c>
      <c r="AZ20" s="44">
        <v>0</v>
      </c>
      <c r="BA20" s="44">
        <v>0</v>
      </c>
      <c r="BB20" s="44">
        <v>0</v>
      </c>
      <c r="BC20" s="34">
        <f>SUM(Table42[[#This Row],[Straight - Heterosexual]:[Declined to State5]])</f>
        <v>0</v>
      </c>
      <c r="BD20" s="19"/>
      <c r="BE20" s="19"/>
      <c r="BF20" s="19"/>
      <c r="BG20" s="31"/>
      <c r="BH20" s="35"/>
      <c r="BI20" s="44">
        <v>0</v>
      </c>
      <c r="BJ20" s="44">
        <v>0</v>
      </c>
      <c r="BK20" s="44">
        <v>0</v>
      </c>
      <c r="BL20" s="44">
        <v>0</v>
      </c>
      <c r="BM20" s="33">
        <f>SUM(Table42[[#This Row],[Non-Veteran]:[Declined to State6]])</f>
        <v>0</v>
      </c>
      <c r="BN20" s="44">
        <v>0</v>
      </c>
      <c r="BO20" s="44">
        <v>0</v>
      </c>
      <c r="BP20" s="44">
        <v>0</v>
      </c>
      <c r="BQ20" s="44">
        <v>0</v>
      </c>
      <c r="BR20" s="44">
        <v>0</v>
      </c>
      <c r="BS20" s="44">
        <v>0</v>
      </c>
      <c r="BT20" s="44">
        <v>0</v>
      </c>
      <c r="BU20" s="44">
        <v>0</v>
      </c>
      <c r="BV20" s="33">
        <f>SUM(Table42[[#This Row],[Stable Housed]:[Declined to State7]])</f>
        <v>0</v>
      </c>
      <c r="BW20" s="44">
        <v>0</v>
      </c>
      <c r="BX20" s="44">
        <v>0</v>
      </c>
      <c r="BY20" s="44">
        <v>0</v>
      </c>
      <c r="BZ20" s="44">
        <v>0</v>
      </c>
      <c r="CA20" s="44">
        <v>0</v>
      </c>
      <c r="CB20" s="44">
        <v>0</v>
      </c>
      <c r="CC20" s="26">
        <f>SUM(Table42[[#This Row],[Assessment]:[Psychologist Services]])</f>
        <v>0</v>
      </c>
      <c r="CD20" s="44">
        <v>0</v>
      </c>
      <c r="CE20" s="42">
        <v>0</v>
      </c>
      <c r="CF20" s="44">
        <v>0</v>
      </c>
      <c r="CG20" s="44">
        <v>0</v>
      </c>
      <c r="CH20" s="26">
        <f>SUM(Table42[[#This Row],[Private 
(HMO, PPO, DOD, Tricare)]:[Unknown Not Reported]])</f>
        <v>0</v>
      </c>
      <c r="CI20" s="2"/>
      <c r="CJ20" s="50"/>
      <c r="CK20" s="51"/>
    </row>
    <row r="21" spans="1:89" ht="20.100000000000001" customHeight="1" thickBot="1">
      <c r="A21" s="89" t="s">
        <v>128</v>
      </c>
      <c r="B21" s="87"/>
      <c r="C21" s="88" t="s">
        <v>132</v>
      </c>
      <c r="D21" s="36">
        <f>SUM(D10:D19)</f>
        <v>0</v>
      </c>
      <c r="E21" s="36">
        <f t="shared" ref="E21:BP21" si="0">SUM(E10:E19)</f>
        <v>0</v>
      </c>
      <c r="F21" s="36">
        <f t="shared" si="0"/>
        <v>0</v>
      </c>
      <c r="G21" s="36">
        <f t="shared" si="0"/>
        <v>0</v>
      </c>
      <c r="H21" s="36">
        <f t="shared" si="0"/>
        <v>0</v>
      </c>
      <c r="I21" s="36">
        <f t="shared" si="0"/>
        <v>0</v>
      </c>
      <c r="J21" s="36">
        <f t="shared" si="0"/>
        <v>0</v>
      </c>
      <c r="K21" s="36">
        <f t="shared" si="0"/>
        <v>0</v>
      </c>
      <c r="L21" s="36">
        <f t="shared" si="0"/>
        <v>0</v>
      </c>
      <c r="M21" s="36">
        <f t="shared" si="0"/>
        <v>0</v>
      </c>
      <c r="N21" s="36">
        <f t="shared" si="0"/>
        <v>0</v>
      </c>
      <c r="O21" s="36">
        <f t="shared" si="0"/>
        <v>0</v>
      </c>
      <c r="P21" s="36">
        <f t="shared" si="0"/>
        <v>0</v>
      </c>
      <c r="Q21" s="36">
        <f t="shared" si="0"/>
        <v>0</v>
      </c>
      <c r="R21" s="36">
        <f t="shared" si="0"/>
        <v>0</v>
      </c>
      <c r="S21" s="36">
        <f t="shared" si="0"/>
        <v>0</v>
      </c>
      <c r="T21" s="36">
        <f t="shared" si="0"/>
        <v>0</v>
      </c>
      <c r="U21" s="36">
        <f t="shared" si="0"/>
        <v>0</v>
      </c>
      <c r="V21" s="36">
        <f t="shared" si="0"/>
        <v>0</v>
      </c>
      <c r="W21" s="36">
        <f t="shared" si="0"/>
        <v>0</v>
      </c>
      <c r="X21" s="36">
        <f t="shared" si="0"/>
        <v>0</v>
      </c>
      <c r="Y21" s="36">
        <f t="shared" si="0"/>
        <v>0</v>
      </c>
      <c r="Z21" s="36">
        <f t="shared" si="0"/>
        <v>0</v>
      </c>
      <c r="AA21" s="36">
        <f t="shared" si="0"/>
        <v>0</v>
      </c>
      <c r="AB21" s="36">
        <f t="shared" si="0"/>
        <v>0</v>
      </c>
      <c r="AC21" s="36">
        <f t="shared" si="0"/>
        <v>0</v>
      </c>
      <c r="AD21" s="36">
        <f t="shared" si="0"/>
        <v>0</v>
      </c>
      <c r="AE21" s="36">
        <f t="shared" si="0"/>
        <v>0</v>
      </c>
      <c r="AF21" s="36">
        <f t="shared" si="0"/>
        <v>0</v>
      </c>
      <c r="AG21" s="36">
        <f t="shared" si="0"/>
        <v>0</v>
      </c>
      <c r="AH21" s="36">
        <f t="shared" si="0"/>
        <v>0</v>
      </c>
      <c r="AI21" s="36">
        <f t="shared" si="0"/>
        <v>0</v>
      </c>
      <c r="AJ21" s="36">
        <f t="shared" si="0"/>
        <v>0</v>
      </c>
      <c r="AK21" s="36">
        <f t="shared" si="0"/>
        <v>0</v>
      </c>
      <c r="AL21" s="36">
        <f t="shared" si="0"/>
        <v>0</v>
      </c>
      <c r="AM21" s="36">
        <f t="shared" si="0"/>
        <v>0</v>
      </c>
      <c r="AN21" s="36">
        <f t="shared" si="0"/>
        <v>0</v>
      </c>
      <c r="AO21" s="36">
        <f t="shared" si="0"/>
        <v>0</v>
      </c>
      <c r="AP21" s="36">
        <f t="shared" si="0"/>
        <v>0</v>
      </c>
      <c r="AQ21" s="36">
        <f t="shared" si="0"/>
        <v>0</v>
      </c>
      <c r="AR21" s="36">
        <f t="shared" si="0"/>
        <v>0</v>
      </c>
      <c r="AS21" s="36">
        <f t="shared" si="0"/>
        <v>0</v>
      </c>
      <c r="AT21" s="36">
        <f t="shared" si="0"/>
        <v>0</v>
      </c>
      <c r="AU21" s="36">
        <f t="shared" si="0"/>
        <v>0</v>
      </c>
      <c r="AV21" s="36">
        <f t="shared" si="0"/>
        <v>0</v>
      </c>
      <c r="AW21" s="36">
        <f t="shared" si="0"/>
        <v>0</v>
      </c>
      <c r="AX21" s="36">
        <f t="shared" si="0"/>
        <v>0</v>
      </c>
      <c r="AY21" s="36">
        <f t="shared" si="0"/>
        <v>0</v>
      </c>
      <c r="AZ21" s="36">
        <f t="shared" si="0"/>
        <v>0</v>
      </c>
      <c r="BA21" s="36">
        <f t="shared" si="0"/>
        <v>0</v>
      </c>
      <c r="BB21" s="36">
        <f t="shared" si="0"/>
        <v>0</v>
      </c>
      <c r="BC21" s="36">
        <f t="shared" si="0"/>
        <v>0</v>
      </c>
      <c r="BD21" s="36">
        <f t="shared" si="0"/>
        <v>0</v>
      </c>
      <c r="BE21" s="36">
        <f t="shared" si="0"/>
        <v>0</v>
      </c>
      <c r="BF21" s="36">
        <f t="shared" si="0"/>
        <v>0</v>
      </c>
      <c r="BG21" s="36">
        <f t="shared" si="0"/>
        <v>0</v>
      </c>
      <c r="BH21" s="36">
        <f t="shared" si="0"/>
        <v>0</v>
      </c>
      <c r="BI21" s="36">
        <f t="shared" si="0"/>
        <v>0</v>
      </c>
      <c r="BJ21" s="36">
        <f t="shared" si="0"/>
        <v>0</v>
      </c>
      <c r="BK21" s="36">
        <f t="shared" si="0"/>
        <v>0</v>
      </c>
      <c r="BL21" s="36">
        <f t="shared" si="0"/>
        <v>0</v>
      </c>
      <c r="BM21" s="36">
        <f t="shared" si="0"/>
        <v>0</v>
      </c>
      <c r="BN21" s="36">
        <f t="shared" si="0"/>
        <v>0</v>
      </c>
      <c r="BO21" s="36">
        <f t="shared" si="0"/>
        <v>0</v>
      </c>
      <c r="BP21" s="36">
        <f t="shared" si="0"/>
        <v>0</v>
      </c>
      <c r="BQ21" s="36">
        <f t="shared" ref="BQ21:CH21" si="1">SUM(BQ10:BQ19)</f>
        <v>0</v>
      </c>
      <c r="BR21" s="36">
        <f t="shared" si="1"/>
        <v>0</v>
      </c>
      <c r="BS21" s="36">
        <f t="shared" si="1"/>
        <v>0</v>
      </c>
      <c r="BT21" s="36">
        <f t="shared" si="1"/>
        <v>0</v>
      </c>
      <c r="BU21" s="36">
        <f t="shared" si="1"/>
        <v>0</v>
      </c>
      <c r="BV21" s="36">
        <f t="shared" si="1"/>
        <v>0</v>
      </c>
      <c r="BW21" s="36">
        <f t="shared" si="1"/>
        <v>0</v>
      </c>
      <c r="BX21" s="36">
        <f t="shared" si="1"/>
        <v>0</v>
      </c>
      <c r="BY21" s="36">
        <f t="shared" si="1"/>
        <v>0</v>
      </c>
      <c r="BZ21" s="36">
        <f t="shared" si="1"/>
        <v>0</v>
      </c>
      <c r="CA21" s="36">
        <f t="shared" si="1"/>
        <v>0</v>
      </c>
      <c r="CB21" s="36">
        <f t="shared" si="1"/>
        <v>0</v>
      </c>
      <c r="CC21" s="36">
        <f t="shared" si="1"/>
        <v>0</v>
      </c>
      <c r="CD21" s="36">
        <f t="shared" si="1"/>
        <v>0</v>
      </c>
      <c r="CE21" s="36">
        <f t="shared" si="1"/>
        <v>0</v>
      </c>
      <c r="CF21" s="36">
        <f t="shared" si="1"/>
        <v>0</v>
      </c>
      <c r="CG21" s="36">
        <f t="shared" si="1"/>
        <v>0</v>
      </c>
      <c r="CH21" s="36">
        <f t="shared" si="1"/>
        <v>0</v>
      </c>
      <c r="CI21" s="2"/>
      <c r="CJ21" s="37" t="s">
        <v>96</v>
      </c>
      <c r="CK21" s="4">
        <f>SUM(CK10:CK19)</f>
        <v>0</v>
      </c>
    </row>
    <row r="23" spans="1:89" ht="33" customHeight="1">
      <c r="A23" s="252" t="s">
        <v>127</v>
      </c>
      <c r="B23" s="253"/>
      <c r="C23" s="253"/>
      <c r="D23" s="253"/>
      <c r="E23" s="253"/>
      <c r="F23" s="254"/>
    </row>
    <row r="24" spans="1:89" s="22" customFormat="1">
      <c r="A24" s="255"/>
      <c r="B24" s="255"/>
      <c r="C24" s="255"/>
      <c r="D24" s="255"/>
      <c r="E24" s="255"/>
      <c r="F24" s="255"/>
      <c r="G24" s="21"/>
      <c r="H24" s="21"/>
      <c r="I24" s="21"/>
      <c r="J24" s="21"/>
      <c r="K24" s="21"/>
      <c r="CJ24"/>
      <c r="CK24"/>
    </row>
    <row r="25" spans="1:89">
      <c r="A25" t="s">
        <v>174</v>
      </c>
      <c r="CJ25" s="22"/>
      <c r="CK25" s="22"/>
    </row>
    <row r="26" spans="1:89" ht="26.1" customHeight="1"/>
    <row r="27" spans="1:89" ht="26.1" customHeight="1"/>
    <row r="28" spans="1:89" ht="26.1" customHeight="1"/>
    <row r="29" spans="1:89" ht="26.1" customHeight="1"/>
    <row r="30" spans="1:89" ht="26.1" customHeight="1"/>
    <row r="31" spans="1:89" ht="26.1" customHeight="1"/>
    <row r="32" spans="1:89"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sheetData>
  <sheetProtection selectLockedCells="1" sort="0" autoFilter="0" pivotTables="0"/>
  <mergeCells count="17">
    <mergeCell ref="CD8:CH8"/>
    <mergeCell ref="CJ8:CK8"/>
    <mergeCell ref="A23:F23"/>
    <mergeCell ref="A24:F24"/>
    <mergeCell ref="AG8:AP8"/>
    <mergeCell ref="AQ8:AU8"/>
    <mergeCell ref="AV8:BC8"/>
    <mergeCell ref="BD8:BH8"/>
    <mergeCell ref="BI8:BM8"/>
    <mergeCell ref="BN8:BV8"/>
    <mergeCell ref="X8:AF8"/>
    <mergeCell ref="BW8:CC8"/>
    <mergeCell ref="A1:F1"/>
    <mergeCell ref="D8:F8"/>
    <mergeCell ref="G8:K8"/>
    <mergeCell ref="L8:R8"/>
    <mergeCell ref="S8:W8"/>
  </mergeCells>
  <phoneticPr fontId="11" type="noConversion"/>
  <dataValidations count="1">
    <dataValidation type="list" allowBlank="1" showInputMessage="1" showErrorMessage="1" sqref="C3 CJ10:CJ20" xr:uid="{74DE736C-44FE-4F43-AF1C-FB44CBC1A8F9}">
      <formula1>#REF!</formula1>
    </dataValidation>
  </dataValidations>
  <pageMargins left="0.7" right="0.7" top="0.5" bottom="0.5" header="0.25" footer="0.3"/>
  <pageSetup paperSize="5" orientation="landscape" r:id="rId1"/>
  <headerFooter>
    <oddFooter>Page &amp;P of &amp;N</oddFooter>
  </headerFooter>
  <ignoredErrors>
    <ignoredError sqref="D21:E21 L21:Q21 S21:V21 X21:AE21 AG21:AO21 AQ21:AT21 AV21:BB21 BI21:BL21 BN21:BU21 BW21:CB21 CD21:CG21" formulaRange="1"/>
    <ignoredError sqref="F21 R21 CC21 CH21"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07CF-78F9-4CA9-AE73-683D8E705303}">
  <sheetPr>
    <outlinePr showOutlineSymbols="0"/>
  </sheetPr>
  <dimension ref="A1:CK237"/>
  <sheetViews>
    <sheetView workbookViewId="0">
      <selection sqref="A1:F1"/>
    </sheetView>
  </sheetViews>
  <sheetFormatPr defaultRowHeight="15" outlineLevelRow="1" outlineLevelCol="1"/>
  <cols>
    <col min="1" max="1" width="13.5703125" customWidth="1"/>
    <col min="2" max="2" width="18.140625" customWidth="1"/>
    <col min="3" max="3" width="58.7109375" style="1" customWidth="1"/>
    <col min="4" max="4" width="27.28515625" style="1" customWidth="1" outlineLevel="1"/>
    <col min="5" max="5" width="21.42578125" style="1" customWidth="1" outlineLevel="1"/>
    <col min="6" max="6" width="20.42578125" style="1" customWidth="1"/>
    <col min="7" max="7" width="13.85546875" style="1" customWidth="1"/>
    <col min="8" max="8" width="15.42578125" style="1" bestFit="1" customWidth="1"/>
    <col min="9" max="9" width="15.42578125" style="1" customWidth="1"/>
    <col min="10" max="10" width="16.85546875" style="1" customWidth="1"/>
    <col min="11" max="11" width="22.85546875" style="1" customWidth="1"/>
    <col min="12" max="12" width="18" customWidth="1" outlineLevel="1"/>
    <col min="13" max="13" width="14.7109375" customWidth="1" outlineLevel="1"/>
    <col min="14" max="14" width="13.7109375" customWidth="1" outlineLevel="1"/>
    <col min="15" max="15" width="14.42578125" customWidth="1" outlineLevel="1"/>
    <col min="16" max="16" width="11.85546875" customWidth="1" outlineLevel="1"/>
    <col min="17" max="17" width="14.85546875" customWidth="1" outlineLevel="1"/>
    <col min="18" max="18" width="14.7109375" customWidth="1"/>
    <col min="19" max="19" width="11.140625" customWidth="1" outlineLevel="1"/>
    <col min="20" max="20" width="12.28515625" customWidth="1" outlineLevel="1"/>
    <col min="21" max="21" width="16" customWidth="1" outlineLevel="1"/>
    <col min="22" max="22" width="12.5703125" customWidth="1" outlineLevel="1"/>
    <col min="23" max="23" width="13.140625" customWidth="1"/>
    <col min="24" max="24" width="8.42578125" customWidth="1" outlineLevel="1"/>
    <col min="25" max="25" width="10.42578125" customWidth="1" outlineLevel="1"/>
    <col min="26" max="26" width="14.28515625" customWidth="1" outlineLevel="1"/>
    <col min="27" max="27" width="16.42578125" customWidth="1" outlineLevel="1"/>
    <col min="28" max="28" width="19.5703125" customWidth="1" outlineLevel="1"/>
    <col min="29" max="29" width="15.85546875" customWidth="1" outlineLevel="1"/>
    <col min="30" max="30" width="14.85546875" customWidth="1" outlineLevel="1"/>
    <col min="31" max="31" width="12.5703125" customWidth="1" outlineLevel="1"/>
    <col min="32" max="32" width="14.5703125" bestFit="1" customWidth="1"/>
    <col min="33" max="33" width="13.28515625" customWidth="1" outlineLevel="1"/>
    <col min="34" max="34" width="10.140625" customWidth="1" outlineLevel="1"/>
    <col min="35" max="35" width="14" customWidth="1" outlineLevel="1"/>
    <col min="36" max="36" width="13.85546875" customWidth="1" outlineLevel="1"/>
    <col min="37" max="37" width="9.140625" customWidth="1" outlineLevel="1"/>
    <col min="38" max="38" width="11.140625" customWidth="1" outlineLevel="1"/>
    <col min="39" max="39" width="9.140625" customWidth="1" outlineLevel="1"/>
    <col min="40" max="41" width="15.85546875" customWidth="1" outlineLevel="1"/>
    <col min="42" max="42" width="13.42578125" customWidth="1"/>
    <col min="43" max="43" width="15.140625" customWidth="1" outlineLevel="1"/>
    <col min="44" max="44" width="11.7109375" customWidth="1" outlineLevel="1"/>
    <col min="45" max="45" width="14.85546875" customWidth="1" outlineLevel="1"/>
    <col min="46" max="46" width="15.140625" customWidth="1" outlineLevel="1"/>
    <col min="47" max="47" width="16.42578125" customWidth="1"/>
    <col min="48" max="48" width="14" customWidth="1" outlineLevel="1"/>
    <col min="49" max="49" width="17.85546875" customWidth="1" outlineLevel="1"/>
    <col min="50" max="50" width="10.7109375" customWidth="1" outlineLevel="1"/>
    <col min="51" max="51" width="9.28515625" customWidth="1" outlineLevel="1"/>
    <col min="52" max="53" width="16.140625" customWidth="1" outlineLevel="1"/>
    <col min="54" max="54" width="13.5703125" customWidth="1" outlineLevel="1"/>
    <col min="55" max="55" width="13.7109375" bestFit="1" customWidth="1"/>
    <col min="56" max="56" width="19.5703125" customWidth="1" outlineLevel="1"/>
    <col min="57" max="57" width="19" customWidth="1" outlineLevel="1"/>
    <col min="58" max="58" width="18.7109375" customWidth="1" outlineLevel="1"/>
    <col min="59" max="59" width="19.42578125" customWidth="1" outlineLevel="1"/>
    <col min="60" max="60" width="18.28515625" customWidth="1"/>
    <col min="61" max="61" width="16.42578125" customWidth="1" outlineLevel="1"/>
    <col min="62" max="62" width="13.140625" customWidth="1" outlineLevel="1"/>
    <col min="63" max="63" width="17" customWidth="1" outlineLevel="1"/>
    <col min="64" max="64" width="12.85546875" customWidth="1" outlineLevel="1"/>
    <col min="65" max="65" width="14.7109375" customWidth="1"/>
    <col min="66" max="66" width="12.28515625"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customWidth="1" outlineLevel="1"/>
    <col min="73" max="73" width="10.5703125" customWidth="1" outlineLevel="1"/>
    <col min="74" max="74" width="13.42578125" bestFit="1" customWidth="1"/>
    <col min="75" max="81" width="13.42578125" customWidth="1"/>
    <col min="82" max="82" width="13.42578125" customWidth="1" outlineLevel="1"/>
    <col min="83" max="83" width="21.42578125" customWidth="1" outlineLevel="1"/>
    <col min="84" max="84" width="14.5703125" customWidth="1" outlineLevel="1"/>
    <col min="85" max="85" width="13.5703125" customWidth="1" outlineLevel="1"/>
    <col min="86" max="86" width="14.42578125" bestFit="1" customWidth="1"/>
    <col min="87" max="87" width="5.140625" customWidth="1"/>
    <col min="88" max="88" width="47.42578125" customWidth="1"/>
    <col min="89" max="89" width="22.5703125" customWidth="1"/>
  </cols>
  <sheetData>
    <row r="1" spans="1:89" s="69" customFormat="1" ht="18">
      <c r="A1" s="246" t="s">
        <v>205</v>
      </c>
      <c r="B1" s="246"/>
      <c r="C1" s="246"/>
      <c r="D1" s="246"/>
      <c r="E1" s="246"/>
      <c r="F1" s="246"/>
      <c r="CI1" s="70"/>
    </row>
    <row r="2" spans="1:89" s="69" customFormat="1" ht="9.75" customHeight="1">
      <c r="A2" s="72"/>
      <c r="B2" s="72"/>
      <c r="C2" s="72"/>
      <c r="D2" s="72"/>
      <c r="E2" s="72"/>
      <c r="F2" s="72"/>
    </row>
    <row r="3" spans="1:89" s="62" customFormat="1" ht="15.75">
      <c r="A3" s="98" t="s">
        <v>133</v>
      </c>
      <c r="B3" s="98"/>
      <c r="C3" s="110" t="s">
        <v>134</v>
      </c>
      <c r="D3" s="61"/>
      <c r="E3" s="65"/>
      <c r="F3" s="61"/>
      <c r="G3" s="63"/>
      <c r="CI3" s="67"/>
    </row>
    <row r="4" spans="1:89" s="62" customFormat="1" ht="15.75" customHeight="1">
      <c r="A4" s="99" t="s">
        <v>131</v>
      </c>
      <c r="B4" s="99"/>
      <c r="C4" s="111"/>
      <c r="D4" s="61"/>
      <c r="G4" s="63"/>
      <c r="CI4" s="67"/>
    </row>
    <row r="5" spans="1:89" s="62" customFormat="1" ht="15.75" customHeight="1">
      <c r="A5" s="100" t="s">
        <v>156</v>
      </c>
      <c r="B5" s="101"/>
      <c r="C5" s="110"/>
      <c r="D5" s="61"/>
      <c r="E5" s="94"/>
      <c r="F5" s="75"/>
      <c r="G5" s="63"/>
      <c r="CI5" s="67"/>
    </row>
    <row r="6" spans="1:89" s="65" customFormat="1" ht="30" customHeight="1">
      <c r="A6" s="256" t="s">
        <v>187</v>
      </c>
      <c r="B6" s="256"/>
      <c r="C6" s="109"/>
      <c r="D6" s="95"/>
      <c r="E6" s="62"/>
      <c r="F6" s="62"/>
      <c r="CI6" s="68"/>
    </row>
    <row r="7" spans="1:89" s="62" customFormat="1" ht="15.75" customHeight="1">
      <c r="A7" s="98" t="s">
        <v>129</v>
      </c>
      <c r="B7" s="98"/>
      <c r="C7" s="110"/>
      <c r="D7" s="61"/>
      <c r="E7" s="94"/>
      <c r="F7" s="75"/>
      <c r="G7" s="63"/>
      <c r="CI7" s="67"/>
    </row>
    <row r="8" spans="1:89" s="65" customFormat="1">
      <c r="C8" s="61"/>
      <c r="F8" s="71"/>
      <c r="CI8" s="68"/>
    </row>
    <row r="9" spans="1:89" s="15" customFormat="1" ht="154.5" customHeight="1">
      <c r="A9" s="77" t="s">
        <v>97</v>
      </c>
      <c r="B9" s="77" t="s">
        <v>98</v>
      </c>
      <c r="C9" s="77" t="s">
        <v>189</v>
      </c>
      <c r="D9" s="247" t="s">
        <v>202</v>
      </c>
      <c r="E9" s="248"/>
      <c r="F9" s="248"/>
      <c r="G9" s="247" t="s">
        <v>191</v>
      </c>
      <c r="H9" s="248"/>
      <c r="I9" s="248"/>
      <c r="J9" s="248"/>
      <c r="K9" s="249"/>
      <c r="L9" s="247" t="s">
        <v>194</v>
      </c>
      <c r="M9" s="248"/>
      <c r="N9" s="248"/>
      <c r="O9" s="248"/>
      <c r="P9" s="248"/>
      <c r="Q9" s="248"/>
      <c r="R9" s="248"/>
      <c r="S9" s="247" t="s">
        <v>195</v>
      </c>
      <c r="T9" s="248"/>
      <c r="U9" s="248"/>
      <c r="V9" s="248"/>
      <c r="W9" s="249"/>
      <c r="X9" s="247" t="s">
        <v>176</v>
      </c>
      <c r="Y9" s="248"/>
      <c r="Z9" s="248"/>
      <c r="AA9" s="248"/>
      <c r="AB9" s="248"/>
      <c r="AC9" s="248"/>
      <c r="AD9" s="248"/>
      <c r="AE9" s="248"/>
      <c r="AF9" s="249"/>
      <c r="AG9" s="247" t="s">
        <v>196</v>
      </c>
      <c r="AH9" s="248"/>
      <c r="AI9" s="248"/>
      <c r="AJ9" s="248"/>
      <c r="AK9" s="248"/>
      <c r="AL9" s="248"/>
      <c r="AM9" s="248"/>
      <c r="AN9" s="248"/>
      <c r="AO9" s="248"/>
      <c r="AP9" s="249"/>
      <c r="AQ9" s="247" t="s">
        <v>177</v>
      </c>
      <c r="AR9" s="248"/>
      <c r="AS9" s="248"/>
      <c r="AT9" s="248"/>
      <c r="AU9" s="248"/>
      <c r="AV9" s="247" t="s">
        <v>179</v>
      </c>
      <c r="AW9" s="248"/>
      <c r="AX9" s="248"/>
      <c r="AY9" s="248"/>
      <c r="AZ9" s="248"/>
      <c r="BA9" s="248"/>
      <c r="BB9" s="248"/>
      <c r="BC9" s="249"/>
      <c r="BD9" s="247" t="s">
        <v>201</v>
      </c>
      <c r="BE9" s="248"/>
      <c r="BF9" s="248"/>
      <c r="BG9" s="248"/>
      <c r="BH9" s="249"/>
      <c r="BI9" s="247" t="s">
        <v>193</v>
      </c>
      <c r="BJ9" s="248"/>
      <c r="BK9" s="248"/>
      <c r="BL9" s="248"/>
      <c r="BM9" s="249"/>
      <c r="BN9" s="247" t="s">
        <v>203</v>
      </c>
      <c r="BO9" s="248"/>
      <c r="BP9" s="248"/>
      <c r="BQ9" s="248"/>
      <c r="BR9" s="248"/>
      <c r="BS9" s="248"/>
      <c r="BT9" s="248"/>
      <c r="BU9" s="248"/>
      <c r="BV9" s="249"/>
      <c r="BW9" s="247" t="s">
        <v>197</v>
      </c>
      <c r="BX9" s="248"/>
      <c r="BY9" s="248"/>
      <c r="BZ9" s="248"/>
      <c r="CA9" s="248"/>
      <c r="CB9" s="248"/>
      <c r="CC9" s="249"/>
      <c r="CD9" s="247" t="s">
        <v>198</v>
      </c>
      <c r="CE9" s="248"/>
      <c r="CF9" s="248"/>
      <c r="CG9" s="248"/>
      <c r="CH9" s="249"/>
      <c r="CI9" s="20"/>
      <c r="CJ9" s="250" t="s">
        <v>199</v>
      </c>
      <c r="CK9" s="251"/>
    </row>
    <row r="10" spans="1:89" s="3" customFormat="1" ht="75.75" thickBot="1">
      <c r="A10" s="79" t="s">
        <v>99</v>
      </c>
      <c r="B10" s="79" t="s">
        <v>118</v>
      </c>
      <c r="C10" s="79" t="s">
        <v>103</v>
      </c>
      <c r="D10" s="80" t="s">
        <v>110</v>
      </c>
      <c r="E10" s="79" t="s">
        <v>101</v>
      </c>
      <c r="F10" s="79" t="s">
        <v>94</v>
      </c>
      <c r="G10" s="80" t="s">
        <v>67</v>
      </c>
      <c r="H10" s="79" t="s">
        <v>63</v>
      </c>
      <c r="I10" s="79" t="s">
        <v>64</v>
      </c>
      <c r="J10" s="79" t="s">
        <v>65</v>
      </c>
      <c r="K10" s="79" t="s">
        <v>66</v>
      </c>
      <c r="L10" s="79" t="s">
        <v>40</v>
      </c>
      <c r="M10" s="79" t="s">
        <v>41</v>
      </c>
      <c r="N10" s="79" t="s">
        <v>42</v>
      </c>
      <c r="O10" s="79" t="s">
        <v>43</v>
      </c>
      <c r="P10" s="79" t="s">
        <v>44</v>
      </c>
      <c r="Q10" s="81" t="s">
        <v>45</v>
      </c>
      <c r="R10" s="79" t="s">
        <v>78</v>
      </c>
      <c r="S10" s="79" t="s">
        <v>0</v>
      </c>
      <c r="T10" s="79" t="s">
        <v>1</v>
      </c>
      <c r="U10" s="79" t="s">
        <v>52</v>
      </c>
      <c r="V10" s="81" t="s">
        <v>141</v>
      </c>
      <c r="W10" s="79" t="s">
        <v>77</v>
      </c>
      <c r="X10" s="80" t="s">
        <v>61</v>
      </c>
      <c r="Y10" s="79" t="s">
        <v>74</v>
      </c>
      <c r="Z10" s="79" t="s">
        <v>3</v>
      </c>
      <c r="AA10" s="79" t="s">
        <v>4</v>
      </c>
      <c r="AB10" s="79" t="s">
        <v>190</v>
      </c>
      <c r="AC10" s="79" t="s">
        <v>47</v>
      </c>
      <c r="AD10" s="81" t="s">
        <v>111</v>
      </c>
      <c r="AE10" s="79" t="s">
        <v>87</v>
      </c>
      <c r="AF10" s="79" t="s">
        <v>79</v>
      </c>
      <c r="AG10" s="80" t="s">
        <v>50</v>
      </c>
      <c r="AH10" s="79" t="s">
        <v>8</v>
      </c>
      <c r="AI10" s="79" t="s">
        <v>9</v>
      </c>
      <c r="AJ10" s="79" t="s">
        <v>10</v>
      </c>
      <c r="AK10" s="79" t="s">
        <v>11</v>
      </c>
      <c r="AL10" s="79" t="s">
        <v>12</v>
      </c>
      <c r="AM10" s="79" t="s">
        <v>51</v>
      </c>
      <c r="AN10" s="79" t="s">
        <v>76</v>
      </c>
      <c r="AO10" s="81" t="s">
        <v>106</v>
      </c>
      <c r="AP10" s="79" t="s">
        <v>80</v>
      </c>
      <c r="AQ10" s="80" t="s">
        <v>53</v>
      </c>
      <c r="AR10" s="79" t="s">
        <v>13</v>
      </c>
      <c r="AS10" s="79" t="s">
        <v>178</v>
      </c>
      <c r="AT10" s="81" t="s">
        <v>107</v>
      </c>
      <c r="AU10" s="79" t="s">
        <v>81</v>
      </c>
      <c r="AV10" s="80" t="s">
        <v>48</v>
      </c>
      <c r="AW10" s="79" t="s">
        <v>5</v>
      </c>
      <c r="AX10" s="79" t="s">
        <v>6</v>
      </c>
      <c r="AY10" s="79" t="s">
        <v>7</v>
      </c>
      <c r="AZ10" s="79" t="s">
        <v>49</v>
      </c>
      <c r="BA10" s="79" t="s">
        <v>112</v>
      </c>
      <c r="BB10" s="81" t="s">
        <v>108</v>
      </c>
      <c r="BC10" s="81" t="s">
        <v>82</v>
      </c>
      <c r="BD10" s="79" t="s">
        <v>137</v>
      </c>
      <c r="BE10" s="79" t="s">
        <v>138</v>
      </c>
      <c r="BF10" s="79" t="s">
        <v>139</v>
      </c>
      <c r="BG10" s="81" t="s">
        <v>140</v>
      </c>
      <c r="BH10" s="79" t="s">
        <v>200</v>
      </c>
      <c r="BI10" s="80" t="s">
        <v>14</v>
      </c>
      <c r="BJ10" s="79" t="s">
        <v>15</v>
      </c>
      <c r="BK10" s="80" t="s">
        <v>113</v>
      </c>
      <c r="BL10" s="81" t="s">
        <v>109</v>
      </c>
      <c r="BM10" s="79" t="s">
        <v>84</v>
      </c>
      <c r="BN10" s="80" t="s">
        <v>85</v>
      </c>
      <c r="BO10" s="79" t="s">
        <v>55</v>
      </c>
      <c r="BP10" s="79" t="s">
        <v>56</v>
      </c>
      <c r="BQ10" s="79" t="s">
        <v>57</v>
      </c>
      <c r="BR10" s="79" t="s">
        <v>58</v>
      </c>
      <c r="BS10" s="79" t="s">
        <v>86</v>
      </c>
      <c r="BT10" s="79" t="s">
        <v>114</v>
      </c>
      <c r="BU10" s="81" t="s">
        <v>62</v>
      </c>
      <c r="BV10" s="79" t="s">
        <v>88</v>
      </c>
      <c r="BW10" s="80" t="s">
        <v>158</v>
      </c>
      <c r="BX10" s="80" t="s">
        <v>159</v>
      </c>
      <c r="BY10" s="80" t="s">
        <v>161</v>
      </c>
      <c r="BZ10" s="80" t="s">
        <v>160</v>
      </c>
      <c r="CA10" s="80" t="s">
        <v>162</v>
      </c>
      <c r="CB10" s="80" t="s">
        <v>163</v>
      </c>
      <c r="CC10" s="80" t="s">
        <v>164</v>
      </c>
      <c r="CD10" s="82" t="s">
        <v>148</v>
      </c>
      <c r="CE10" s="82" t="s">
        <v>149</v>
      </c>
      <c r="CF10" s="83" t="s">
        <v>151</v>
      </c>
      <c r="CG10" s="84" t="s">
        <v>121</v>
      </c>
      <c r="CH10" s="79" t="s">
        <v>192</v>
      </c>
      <c r="CI10" s="20"/>
      <c r="CJ10" s="96" t="s">
        <v>105</v>
      </c>
      <c r="CK10" s="97" t="s">
        <v>93</v>
      </c>
    </row>
    <row r="11" spans="1:89" ht="20.100000000000001" customHeight="1" outlineLevel="1" thickBot="1">
      <c r="A11" s="43" t="s">
        <v>166</v>
      </c>
      <c r="B11" s="5">
        <v>5150</v>
      </c>
      <c r="C11" s="10" t="s">
        <v>68</v>
      </c>
      <c r="D11" s="41">
        <v>0</v>
      </c>
      <c r="E11" s="41">
        <v>0</v>
      </c>
      <c r="F11" s="26">
        <f>SUM(Table423[[#This Row],[Evaluation/Treatment or Receiving Care for Child/Adolescent (0-17 Years) ]:[Evaluation/Treatment or Receiving Care for 
Adults (18+ Years)]])</f>
        <v>0</v>
      </c>
      <c r="G11" s="42">
        <v>0</v>
      </c>
      <c r="H11" s="42">
        <v>0</v>
      </c>
      <c r="I11" s="42">
        <v>0</v>
      </c>
      <c r="J11" s="6"/>
      <c r="K11" s="6"/>
      <c r="L11" s="43">
        <v>0</v>
      </c>
      <c r="M11" s="43">
        <v>0</v>
      </c>
      <c r="N11" s="43">
        <v>0</v>
      </c>
      <c r="O11" s="43">
        <v>0</v>
      </c>
      <c r="P11" s="43">
        <v>0</v>
      </c>
      <c r="Q11" s="43">
        <v>0</v>
      </c>
      <c r="R11" s="26">
        <f>SUM(Table423[[#This Row],[Children - Adolescents (0-17)]:[Unknown Age]])</f>
        <v>0</v>
      </c>
      <c r="S11" s="43">
        <v>0</v>
      </c>
      <c r="T11" s="43">
        <v>0</v>
      </c>
      <c r="U11" s="43">
        <v>0</v>
      </c>
      <c r="V11" s="43">
        <v>0</v>
      </c>
      <c r="W11" s="26">
        <f>SUM(Table423[[#This Row],[Male]:[ Declined to State]])</f>
        <v>0</v>
      </c>
      <c r="X11" s="42">
        <v>0</v>
      </c>
      <c r="Y11" s="42">
        <v>0</v>
      </c>
      <c r="Z11" s="42">
        <v>0</v>
      </c>
      <c r="AA11" s="42">
        <v>0</v>
      </c>
      <c r="AB11" s="42">
        <v>0</v>
      </c>
      <c r="AC11" s="42">
        <v>0</v>
      </c>
      <c r="AD11" s="42">
        <v>0</v>
      </c>
      <c r="AE11" s="42">
        <v>0</v>
      </c>
      <c r="AF11" s="26">
        <f>SUM(Table423[[#This Row],[Male2]:[Declined to State2]])</f>
        <v>0</v>
      </c>
      <c r="AG11" s="42">
        <v>0</v>
      </c>
      <c r="AH11" s="42">
        <v>0</v>
      </c>
      <c r="AI11" s="42">
        <v>0</v>
      </c>
      <c r="AJ11" s="42">
        <v>0</v>
      </c>
      <c r="AK11" s="42">
        <v>0</v>
      </c>
      <c r="AL11" s="42">
        <v>0</v>
      </c>
      <c r="AM11" s="42">
        <v>0</v>
      </c>
      <c r="AN11" s="42">
        <v>0</v>
      </c>
      <c r="AO11" s="42">
        <v>0</v>
      </c>
      <c r="AP11" s="26">
        <f>SUM(Table423[[#This Row],[American Indian - Alaska Native]:[Declined to State3]])</f>
        <v>0</v>
      </c>
      <c r="AQ11" s="42">
        <v>0</v>
      </c>
      <c r="AR11" s="42">
        <v>0</v>
      </c>
      <c r="AS11" s="42">
        <v>0</v>
      </c>
      <c r="AT11" s="42">
        <v>0</v>
      </c>
      <c r="AU11" s="26">
        <f>SUM(Table423[[#This Row],[Not Hispanic or  Not Latino]:[Declined to State4]])</f>
        <v>0</v>
      </c>
      <c r="AV11" s="42">
        <v>0</v>
      </c>
      <c r="AW11" s="42">
        <v>0</v>
      </c>
      <c r="AX11" s="42">
        <v>0</v>
      </c>
      <c r="AY11" s="42">
        <v>0</v>
      </c>
      <c r="AZ11" s="42">
        <v>0</v>
      </c>
      <c r="BA11" s="42">
        <v>0</v>
      </c>
      <c r="BB11" s="42">
        <v>0</v>
      </c>
      <c r="BC11" s="27">
        <f>SUM(Table423[[#This Row],[Straight - Heterosexual]:[Declined to State5]])</f>
        <v>0</v>
      </c>
      <c r="BD11" s="42">
        <v>0</v>
      </c>
      <c r="BE11" s="43">
        <v>0</v>
      </c>
      <c r="BF11" s="42">
        <v>0</v>
      </c>
      <c r="BG11" s="45">
        <v>0</v>
      </c>
      <c r="BH11" s="26">
        <f>SUM(Table423[[#This Row],[Admitted/Detained Once (1) ]:[Admitted/Detained more than (8+) times]])</f>
        <v>0</v>
      </c>
      <c r="BI11" s="42">
        <v>0</v>
      </c>
      <c r="BJ11" s="42">
        <v>0</v>
      </c>
      <c r="BK11" s="42">
        <v>0</v>
      </c>
      <c r="BL11" s="42">
        <v>0</v>
      </c>
      <c r="BM11" s="26">
        <f>SUM(Table423[[#This Row],[Non-Veteran]:[Declined to State6]])</f>
        <v>0</v>
      </c>
      <c r="BN11" s="42">
        <v>0</v>
      </c>
      <c r="BO11" s="42">
        <v>0</v>
      </c>
      <c r="BP11" s="42">
        <v>0</v>
      </c>
      <c r="BQ11" s="42">
        <v>0</v>
      </c>
      <c r="BR11" s="42">
        <v>0</v>
      </c>
      <c r="BS11" s="42">
        <v>0</v>
      </c>
      <c r="BT11" s="42">
        <v>0</v>
      </c>
      <c r="BU11" s="42">
        <v>0</v>
      </c>
      <c r="BV11" s="26">
        <f>SUM(Table423[[#This Row],[Stable Housed]:[Declined to State7]])</f>
        <v>0</v>
      </c>
      <c r="BW11" s="42">
        <v>0</v>
      </c>
      <c r="BX11" s="42">
        <v>0</v>
      </c>
      <c r="BY11" s="42">
        <v>0</v>
      </c>
      <c r="BZ11" s="42">
        <v>0</v>
      </c>
      <c r="CA11" s="42">
        <v>0</v>
      </c>
      <c r="CB11" s="42">
        <v>0</v>
      </c>
      <c r="CC11" s="26">
        <f>SUM(Table423[[#This Row],[Assessment]:[Psychologist Services]])</f>
        <v>0</v>
      </c>
      <c r="CD11" s="42">
        <v>0</v>
      </c>
      <c r="CE11" s="42">
        <v>0</v>
      </c>
      <c r="CF11" s="42">
        <v>0</v>
      </c>
      <c r="CG11" s="42">
        <v>0</v>
      </c>
      <c r="CH11" s="26">
        <f>SUM(Table423[[#This Row],[Private 
(HMO, PPO, DOD, Tricare)]:[Unknown - Not Reported]])</f>
        <v>0</v>
      </c>
      <c r="CI11" s="20"/>
      <c r="CJ11" s="46" t="s">
        <v>16</v>
      </c>
      <c r="CK11" s="47">
        <v>0</v>
      </c>
    </row>
    <row r="12" spans="1:89" ht="20.100000000000001" customHeight="1" outlineLevel="1" thickBot="1">
      <c r="A12" s="43" t="s">
        <v>166</v>
      </c>
      <c r="B12" s="5">
        <v>5150</v>
      </c>
      <c r="C12" s="10" t="s">
        <v>69</v>
      </c>
      <c r="D12" s="41">
        <v>0</v>
      </c>
      <c r="E12" s="41">
        <v>0</v>
      </c>
      <c r="F12" s="26">
        <f>SUM(Table423[[#This Row],[Evaluation/Treatment or Receiving Care for Child/Adolescent (0-17 Years) ]:[Evaluation/Treatment or Receiving Care for 
Adults (18+ Years)]])</f>
        <v>0</v>
      </c>
      <c r="G12" s="42">
        <v>0</v>
      </c>
      <c r="H12" s="43">
        <v>0</v>
      </c>
      <c r="I12" s="43">
        <v>0</v>
      </c>
      <c r="J12" s="6"/>
      <c r="K12" s="6"/>
      <c r="L12" s="43">
        <v>0</v>
      </c>
      <c r="M12" s="43">
        <v>0</v>
      </c>
      <c r="N12" s="43">
        <v>0</v>
      </c>
      <c r="O12" s="43">
        <v>0</v>
      </c>
      <c r="P12" s="43">
        <v>0</v>
      </c>
      <c r="Q12" s="43">
        <v>0</v>
      </c>
      <c r="R12" s="28">
        <f>SUM(Table423[[#This Row],[Children - Adolescents (0-17)]:[Unknown Age]])</f>
        <v>0</v>
      </c>
      <c r="S12" s="43">
        <v>0</v>
      </c>
      <c r="T12" s="43">
        <v>0</v>
      </c>
      <c r="U12" s="43">
        <v>0</v>
      </c>
      <c r="V12" s="43">
        <v>0</v>
      </c>
      <c r="W12" s="28">
        <f>SUM(Table423[[#This Row],[Male]:[ Declined to State]])</f>
        <v>0</v>
      </c>
      <c r="X12" s="42">
        <v>0</v>
      </c>
      <c r="Y12" s="42">
        <v>0</v>
      </c>
      <c r="Z12" s="42">
        <v>0</v>
      </c>
      <c r="AA12" s="42">
        <v>0</v>
      </c>
      <c r="AB12" s="42">
        <v>0</v>
      </c>
      <c r="AC12" s="42">
        <v>0</v>
      </c>
      <c r="AD12" s="42">
        <v>0</v>
      </c>
      <c r="AE12" s="42">
        <v>0</v>
      </c>
      <c r="AF12" s="28">
        <f>SUM(Table423[[#This Row],[Male2]:[Declined to State2]])</f>
        <v>0</v>
      </c>
      <c r="AG12" s="42">
        <v>0</v>
      </c>
      <c r="AH12" s="42">
        <v>0</v>
      </c>
      <c r="AI12" s="42">
        <v>0</v>
      </c>
      <c r="AJ12" s="42">
        <v>0</v>
      </c>
      <c r="AK12" s="42">
        <v>0</v>
      </c>
      <c r="AL12" s="42">
        <v>0</v>
      </c>
      <c r="AM12" s="42">
        <v>0</v>
      </c>
      <c r="AN12" s="42">
        <v>0</v>
      </c>
      <c r="AO12" s="42">
        <v>0</v>
      </c>
      <c r="AP12" s="28">
        <f>SUM(Table423[[#This Row],[American Indian - Alaska Native]:[Declined to State3]])</f>
        <v>0</v>
      </c>
      <c r="AQ12" s="42">
        <v>0</v>
      </c>
      <c r="AR12" s="42">
        <v>0</v>
      </c>
      <c r="AS12" s="42">
        <v>0</v>
      </c>
      <c r="AT12" s="42">
        <v>0</v>
      </c>
      <c r="AU12" s="28">
        <f>SUM(Table423[[#This Row],[Not Hispanic or  Not Latino]:[Declined to State4]])</f>
        <v>0</v>
      </c>
      <c r="AV12" s="42">
        <v>0</v>
      </c>
      <c r="AW12" s="42">
        <v>0</v>
      </c>
      <c r="AX12" s="42">
        <v>0</v>
      </c>
      <c r="AY12" s="42">
        <v>0</v>
      </c>
      <c r="AZ12" s="42">
        <v>0</v>
      </c>
      <c r="BA12" s="42">
        <v>0</v>
      </c>
      <c r="BB12" s="42">
        <v>0</v>
      </c>
      <c r="BC12" s="7">
        <f>SUM(Table423[[#This Row],[Straight - Heterosexual]:[Declined to State5]])</f>
        <v>0</v>
      </c>
      <c r="BD12" s="42">
        <v>0</v>
      </c>
      <c r="BE12" s="43">
        <v>0</v>
      </c>
      <c r="BF12" s="42">
        <v>0</v>
      </c>
      <c r="BG12" s="45">
        <v>0</v>
      </c>
      <c r="BH12" s="28">
        <f>SUM(Table423[[#This Row],[Admitted/Detained Once (1) ]:[Admitted/Detained more than (8+) times]])</f>
        <v>0</v>
      </c>
      <c r="BI12" s="42">
        <v>0</v>
      </c>
      <c r="BJ12" s="42">
        <v>0</v>
      </c>
      <c r="BK12" s="42">
        <v>0</v>
      </c>
      <c r="BL12" s="42">
        <v>0</v>
      </c>
      <c r="BM12" s="28">
        <f>SUM(Table423[[#This Row],[Non-Veteran]:[Declined to State6]])</f>
        <v>0</v>
      </c>
      <c r="BN12" s="42">
        <v>0</v>
      </c>
      <c r="BO12" s="42">
        <v>0</v>
      </c>
      <c r="BP12" s="42">
        <v>0</v>
      </c>
      <c r="BQ12" s="42">
        <v>0</v>
      </c>
      <c r="BR12" s="42">
        <v>0</v>
      </c>
      <c r="BS12" s="42">
        <v>0</v>
      </c>
      <c r="BT12" s="42">
        <v>0</v>
      </c>
      <c r="BU12" s="42">
        <v>0</v>
      </c>
      <c r="BV12" s="28">
        <f>SUM(Table423[[#This Row],[Stable Housed]:[Declined to State7]])</f>
        <v>0</v>
      </c>
      <c r="BW12" s="42">
        <v>0</v>
      </c>
      <c r="BX12" s="42">
        <v>0</v>
      </c>
      <c r="BY12" s="42">
        <v>0</v>
      </c>
      <c r="BZ12" s="42">
        <v>0</v>
      </c>
      <c r="CA12" s="42">
        <v>0</v>
      </c>
      <c r="CB12" s="42">
        <v>0</v>
      </c>
      <c r="CC12" s="26">
        <f>SUM(Table423[[#This Row],[Assessment]:[Psychologist Services]])</f>
        <v>0</v>
      </c>
      <c r="CD12" s="42">
        <v>0</v>
      </c>
      <c r="CE12" s="42">
        <v>0</v>
      </c>
      <c r="CF12" s="42">
        <v>0</v>
      </c>
      <c r="CG12" s="42">
        <v>0</v>
      </c>
      <c r="CH12" s="26">
        <f>SUM(Table423[[#This Row],[Private 
(HMO, PPO, DOD, Tricare)]:[Unknown - Not Reported]])</f>
        <v>0</v>
      </c>
      <c r="CI12" s="20"/>
      <c r="CJ12" s="48" t="s">
        <v>147</v>
      </c>
      <c r="CK12" s="49">
        <v>0</v>
      </c>
    </row>
    <row r="13" spans="1:89" ht="20.100000000000001" customHeight="1" outlineLevel="1" thickBot="1">
      <c r="A13" s="43" t="s">
        <v>166</v>
      </c>
      <c r="B13" s="5">
        <v>5250</v>
      </c>
      <c r="C13" s="10" t="s">
        <v>70</v>
      </c>
      <c r="D13" s="41">
        <v>0</v>
      </c>
      <c r="E13" s="41">
        <v>0</v>
      </c>
      <c r="F13" s="26">
        <f>SUM(Table423[[#This Row],[Evaluation/Treatment or Receiving Care for Child/Adolescent (0-17 Years) ]:[Evaluation/Treatment or Receiving Care for 
Adults (18+ Years)]])</f>
        <v>0</v>
      </c>
      <c r="G13" s="42">
        <v>0</v>
      </c>
      <c r="H13" s="42">
        <v>0</v>
      </c>
      <c r="I13" s="42">
        <v>0</v>
      </c>
      <c r="J13" s="6"/>
      <c r="K13" s="6"/>
      <c r="L13" s="43">
        <v>0</v>
      </c>
      <c r="M13" s="43">
        <v>0</v>
      </c>
      <c r="N13" s="43">
        <v>0</v>
      </c>
      <c r="O13" s="43">
        <v>0</v>
      </c>
      <c r="P13" s="43">
        <v>0</v>
      </c>
      <c r="Q13" s="43">
        <v>0</v>
      </c>
      <c r="R13" s="28">
        <f>SUM(Table423[[#This Row],[Children - Adolescents (0-17)]:[Unknown Age]])</f>
        <v>0</v>
      </c>
      <c r="S13" s="43">
        <v>0</v>
      </c>
      <c r="T13" s="43">
        <v>0</v>
      </c>
      <c r="U13" s="43">
        <v>0</v>
      </c>
      <c r="V13" s="43">
        <v>0</v>
      </c>
      <c r="W13" s="28">
        <f>SUM(Table423[[#This Row],[Male]:[ Declined to State]])</f>
        <v>0</v>
      </c>
      <c r="X13" s="42">
        <v>0</v>
      </c>
      <c r="Y13" s="42">
        <v>0</v>
      </c>
      <c r="Z13" s="42">
        <v>0</v>
      </c>
      <c r="AA13" s="42">
        <v>0</v>
      </c>
      <c r="AB13" s="42">
        <v>0</v>
      </c>
      <c r="AC13" s="42">
        <v>0</v>
      </c>
      <c r="AD13" s="42">
        <v>0</v>
      </c>
      <c r="AE13" s="42">
        <v>0</v>
      </c>
      <c r="AF13" s="28">
        <f>SUM(Table423[[#This Row],[Male2]:[Declined to State2]])</f>
        <v>0</v>
      </c>
      <c r="AG13" s="42">
        <v>0</v>
      </c>
      <c r="AH13" s="42">
        <v>0</v>
      </c>
      <c r="AI13" s="42">
        <v>0</v>
      </c>
      <c r="AJ13" s="42">
        <v>0</v>
      </c>
      <c r="AK13" s="42">
        <v>0</v>
      </c>
      <c r="AL13" s="42">
        <v>0</v>
      </c>
      <c r="AM13" s="42">
        <v>0</v>
      </c>
      <c r="AN13" s="42">
        <v>0</v>
      </c>
      <c r="AO13" s="42">
        <v>0</v>
      </c>
      <c r="AP13" s="28">
        <f>SUM(Table423[[#This Row],[American Indian - Alaska Native]:[Declined to State3]])</f>
        <v>0</v>
      </c>
      <c r="AQ13" s="42">
        <v>0</v>
      </c>
      <c r="AR13" s="42">
        <v>0</v>
      </c>
      <c r="AS13" s="42">
        <v>0</v>
      </c>
      <c r="AT13" s="42">
        <v>0</v>
      </c>
      <c r="AU13" s="28">
        <f>SUM(Table423[[#This Row],[Not Hispanic or  Not Latino]:[Declined to State4]])</f>
        <v>0</v>
      </c>
      <c r="AV13" s="42">
        <v>0</v>
      </c>
      <c r="AW13" s="42">
        <v>0</v>
      </c>
      <c r="AX13" s="42">
        <v>0</v>
      </c>
      <c r="AY13" s="42">
        <v>0</v>
      </c>
      <c r="AZ13" s="42">
        <v>0</v>
      </c>
      <c r="BA13" s="42">
        <v>0</v>
      </c>
      <c r="BB13" s="42">
        <v>0</v>
      </c>
      <c r="BC13" s="7">
        <f>SUM(Table423[[#This Row],[Straight - Heterosexual]:[Declined to State5]])</f>
        <v>0</v>
      </c>
      <c r="BD13" s="42">
        <v>0</v>
      </c>
      <c r="BE13" s="43">
        <v>0</v>
      </c>
      <c r="BF13" s="42">
        <v>0</v>
      </c>
      <c r="BG13" s="45">
        <v>0</v>
      </c>
      <c r="BH13" s="28">
        <f>SUM(Table423[[#This Row],[Admitted/Detained Once (1) ]:[Admitted/Detained more than (8+) times]])</f>
        <v>0</v>
      </c>
      <c r="BI13" s="42">
        <v>0</v>
      </c>
      <c r="BJ13" s="42">
        <v>0</v>
      </c>
      <c r="BK13" s="42">
        <v>0</v>
      </c>
      <c r="BL13" s="42">
        <v>0</v>
      </c>
      <c r="BM13" s="28">
        <f>SUM(Table423[[#This Row],[Non-Veteran]:[Declined to State6]])</f>
        <v>0</v>
      </c>
      <c r="BN13" s="42">
        <v>0</v>
      </c>
      <c r="BO13" s="42">
        <v>0</v>
      </c>
      <c r="BP13" s="42">
        <v>0</v>
      </c>
      <c r="BQ13" s="42">
        <v>0</v>
      </c>
      <c r="BR13" s="42">
        <v>0</v>
      </c>
      <c r="BS13" s="42">
        <v>0</v>
      </c>
      <c r="BT13" s="42">
        <v>0</v>
      </c>
      <c r="BU13" s="42">
        <v>0</v>
      </c>
      <c r="BV13" s="28">
        <f>SUM(Table423[[#This Row],[Stable Housed]:[Declined to State7]])</f>
        <v>0</v>
      </c>
      <c r="BW13" s="42">
        <v>0</v>
      </c>
      <c r="BX13" s="42">
        <v>0</v>
      </c>
      <c r="BY13" s="42">
        <v>0</v>
      </c>
      <c r="BZ13" s="42">
        <v>0</v>
      </c>
      <c r="CA13" s="42">
        <v>0</v>
      </c>
      <c r="CB13" s="42">
        <v>0</v>
      </c>
      <c r="CC13" s="26">
        <f>SUM(Table423[[#This Row],[Assessment]:[Psychologist Services]])</f>
        <v>0</v>
      </c>
      <c r="CD13" s="42">
        <v>0</v>
      </c>
      <c r="CE13" s="42">
        <v>0</v>
      </c>
      <c r="CF13" s="42">
        <v>0</v>
      </c>
      <c r="CG13" s="42">
        <v>0</v>
      </c>
      <c r="CH13" s="26">
        <f>SUM(Table423[[#This Row],[Private 
(HMO, PPO, DOD, Tricare)]:[Unknown - Not Reported]])</f>
        <v>0</v>
      </c>
      <c r="CI13" s="20"/>
      <c r="CJ13" s="48" t="s">
        <v>39</v>
      </c>
      <c r="CK13" s="49">
        <v>0</v>
      </c>
    </row>
    <row r="14" spans="1:89" ht="20.100000000000001" customHeight="1" outlineLevel="1" thickBot="1">
      <c r="A14" s="43" t="s">
        <v>166</v>
      </c>
      <c r="B14" s="5">
        <v>5260</v>
      </c>
      <c r="C14" s="10" t="s">
        <v>71</v>
      </c>
      <c r="D14" s="41">
        <v>0</v>
      </c>
      <c r="E14" s="41">
        <v>0</v>
      </c>
      <c r="F14" s="26">
        <f>SUM(Table423[[#This Row],[Evaluation/Treatment or Receiving Care for Child/Adolescent (0-17 Years) ]:[Evaluation/Treatment or Receiving Care for 
Adults (18+ Years)]])</f>
        <v>0</v>
      </c>
      <c r="G14" s="42">
        <v>0</v>
      </c>
      <c r="H14" s="42">
        <v>0</v>
      </c>
      <c r="I14" s="42">
        <v>0</v>
      </c>
      <c r="J14" s="6"/>
      <c r="K14" s="6"/>
      <c r="L14" s="43">
        <v>0</v>
      </c>
      <c r="M14" s="43">
        <v>0</v>
      </c>
      <c r="N14" s="43">
        <v>0</v>
      </c>
      <c r="O14" s="43">
        <v>0</v>
      </c>
      <c r="P14" s="43">
        <v>0</v>
      </c>
      <c r="Q14" s="43">
        <v>0</v>
      </c>
      <c r="R14" s="28">
        <f>SUM(Table423[[#This Row],[Children - Adolescents (0-17)]:[Unknown Age]])</f>
        <v>0</v>
      </c>
      <c r="S14" s="43">
        <v>0</v>
      </c>
      <c r="T14" s="43">
        <v>0</v>
      </c>
      <c r="U14" s="43">
        <v>0</v>
      </c>
      <c r="V14" s="43">
        <v>0</v>
      </c>
      <c r="W14" s="28">
        <f>SUM(Table423[[#This Row],[Male]:[ Declined to State]])</f>
        <v>0</v>
      </c>
      <c r="X14" s="42">
        <v>0</v>
      </c>
      <c r="Y14" s="42">
        <v>0</v>
      </c>
      <c r="Z14" s="42">
        <v>0</v>
      </c>
      <c r="AA14" s="42">
        <v>0</v>
      </c>
      <c r="AB14" s="42">
        <v>0</v>
      </c>
      <c r="AC14" s="42">
        <v>0</v>
      </c>
      <c r="AD14" s="42">
        <v>0</v>
      </c>
      <c r="AE14" s="42">
        <v>0</v>
      </c>
      <c r="AF14" s="28">
        <f>SUM(Table423[[#This Row],[Male2]:[Declined to State2]])</f>
        <v>0</v>
      </c>
      <c r="AG14" s="42">
        <v>0</v>
      </c>
      <c r="AH14" s="42">
        <v>0</v>
      </c>
      <c r="AI14" s="42">
        <v>0</v>
      </c>
      <c r="AJ14" s="42">
        <v>0</v>
      </c>
      <c r="AK14" s="42">
        <v>0</v>
      </c>
      <c r="AL14" s="42">
        <v>0</v>
      </c>
      <c r="AM14" s="42">
        <v>0</v>
      </c>
      <c r="AN14" s="42">
        <v>0</v>
      </c>
      <c r="AO14" s="42">
        <v>0</v>
      </c>
      <c r="AP14" s="28">
        <f>SUM(Table423[[#This Row],[American Indian - Alaska Native]:[Declined to State3]])</f>
        <v>0</v>
      </c>
      <c r="AQ14" s="42">
        <v>0</v>
      </c>
      <c r="AR14" s="42">
        <v>0</v>
      </c>
      <c r="AS14" s="42">
        <v>0</v>
      </c>
      <c r="AT14" s="42">
        <v>0</v>
      </c>
      <c r="AU14" s="28">
        <f>SUM(Table423[[#This Row],[Not Hispanic or  Not Latino]:[Declined to State4]])</f>
        <v>0</v>
      </c>
      <c r="AV14" s="42">
        <v>0</v>
      </c>
      <c r="AW14" s="42">
        <v>0</v>
      </c>
      <c r="AX14" s="42">
        <v>0</v>
      </c>
      <c r="AY14" s="42">
        <v>0</v>
      </c>
      <c r="AZ14" s="42">
        <v>0</v>
      </c>
      <c r="BA14" s="42">
        <v>0</v>
      </c>
      <c r="BB14" s="42">
        <v>0</v>
      </c>
      <c r="BC14" s="7">
        <f>SUM(Table423[[#This Row],[Straight - Heterosexual]:[Declined to State5]])</f>
        <v>0</v>
      </c>
      <c r="BD14" s="42">
        <v>0</v>
      </c>
      <c r="BE14" s="43">
        <v>0</v>
      </c>
      <c r="BF14" s="42">
        <v>0</v>
      </c>
      <c r="BG14" s="45">
        <v>0</v>
      </c>
      <c r="BH14" s="28">
        <f>SUM(Table423[[#This Row],[Admitted/Detained Once (1) ]:[Admitted/Detained more than (8+) times]])</f>
        <v>0</v>
      </c>
      <c r="BI14" s="42">
        <v>0</v>
      </c>
      <c r="BJ14" s="42">
        <v>0</v>
      </c>
      <c r="BK14" s="42">
        <v>0</v>
      </c>
      <c r="BL14" s="42">
        <v>0</v>
      </c>
      <c r="BM14" s="28">
        <f>SUM(Table423[[#This Row],[Non-Veteran]:[Declined to State6]])</f>
        <v>0</v>
      </c>
      <c r="BN14" s="42">
        <v>0</v>
      </c>
      <c r="BO14" s="42">
        <v>0</v>
      </c>
      <c r="BP14" s="42">
        <v>0</v>
      </c>
      <c r="BQ14" s="42">
        <v>0</v>
      </c>
      <c r="BR14" s="42">
        <v>0</v>
      </c>
      <c r="BS14" s="42">
        <v>0</v>
      </c>
      <c r="BT14" s="42">
        <v>0</v>
      </c>
      <c r="BU14" s="42">
        <v>0</v>
      </c>
      <c r="BV14" s="28">
        <f>SUM(Table423[[#This Row],[Stable Housed]:[Declined to State7]])</f>
        <v>0</v>
      </c>
      <c r="BW14" s="42">
        <v>0</v>
      </c>
      <c r="BX14" s="42">
        <v>0</v>
      </c>
      <c r="BY14" s="42">
        <v>0</v>
      </c>
      <c r="BZ14" s="42">
        <v>0</v>
      </c>
      <c r="CA14" s="42">
        <v>0</v>
      </c>
      <c r="CB14" s="42">
        <v>0</v>
      </c>
      <c r="CC14" s="26">
        <f>SUM(Table423[[#This Row],[Assessment]:[Psychologist Services]])</f>
        <v>0</v>
      </c>
      <c r="CD14" s="42">
        <v>0</v>
      </c>
      <c r="CE14" s="42">
        <v>0</v>
      </c>
      <c r="CF14" s="42">
        <v>0</v>
      </c>
      <c r="CG14" s="42">
        <v>0</v>
      </c>
      <c r="CH14" s="26">
        <f>SUM(Table423[[#This Row],[Private 
(HMO, PPO, DOD, Tricare)]:[Unknown - Not Reported]])</f>
        <v>0</v>
      </c>
      <c r="CI14" s="20"/>
      <c r="CJ14" s="48"/>
      <c r="CK14" s="49"/>
    </row>
    <row r="15" spans="1:89" ht="20.100000000000001" customHeight="1" outlineLevel="1" thickBot="1">
      <c r="A15" s="43" t="s">
        <v>166</v>
      </c>
      <c r="B15" s="5">
        <v>5270.15</v>
      </c>
      <c r="C15" s="10" t="s">
        <v>72</v>
      </c>
      <c r="D15" s="41">
        <v>0</v>
      </c>
      <c r="E15" s="41">
        <v>0</v>
      </c>
      <c r="F15" s="26">
        <f>SUM(Table423[[#This Row],[Evaluation/Treatment or Receiving Care for Child/Adolescent (0-17 Years) ]:[Evaluation/Treatment or Receiving Care for 
Adults (18+ Years)]])</f>
        <v>0</v>
      </c>
      <c r="G15" s="42">
        <v>0</v>
      </c>
      <c r="H15" s="42">
        <v>0</v>
      </c>
      <c r="I15" s="42">
        <v>0</v>
      </c>
      <c r="J15" s="6"/>
      <c r="K15" s="6"/>
      <c r="L15" s="43">
        <v>0</v>
      </c>
      <c r="M15" s="43">
        <v>0</v>
      </c>
      <c r="N15" s="43">
        <v>0</v>
      </c>
      <c r="O15" s="43">
        <v>0</v>
      </c>
      <c r="P15" s="43">
        <v>0</v>
      </c>
      <c r="Q15" s="43">
        <v>0</v>
      </c>
      <c r="R15" s="28">
        <f>SUM(Table423[[#This Row],[Children - Adolescents (0-17)]:[Unknown Age]])</f>
        <v>0</v>
      </c>
      <c r="S15" s="43">
        <v>0</v>
      </c>
      <c r="T15" s="43">
        <v>0</v>
      </c>
      <c r="U15" s="43">
        <v>0</v>
      </c>
      <c r="V15" s="43">
        <v>0</v>
      </c>
      <c r="W15" s="28">
        <f>SUM(Table423[[#This Row],[Male]:[ Declined to State]])</f>
        <v>0</v>
      </c>
      <c r="X15" s="42">
        <v>0</v>
      </c>
      <c r="Y15" s="42">
        <v>0</v>
      </c>
      <c r="Z15" s="42">
        <v>0</v>
      </c>
      <c r="AA15" s="42">
        <v>0</v>
      </c>
      <c r="AB15" s="42">
        <v>0</v>
      </c>
      <c r="AC15" s="42">
        <v>0</v>
      </c>
      <c r="AD15" s="42">
        <v>0</v>
      </c>
      <c r="AE15" s="42">
        <v>0</v>
      </c>
      <c r="AF15" s="28">
        <f>SUM(Table423[[#This Row],[Male2]:[Declined to State2]])</f>
        <v>0</v>
      </c>
      <c r="AG15" s="42">
        <v>0</v>
      </c>
      <c r="AH15" s="42">
        <v>0</v>
      </c>
      <c r="AI15" s="42">
        <v>0</v>
      </c>
      <c r="AJ15" s="42">
        <v>0</v>
      </c>
      <c r="AK15" s="42">
        <v>0</v>
      </c>
      <c r="AL15" s="42">
        <v>0</v>
      </c>
      <c r="AM15" s="42">
        <v>0</v>
      </c>
      <c r="AN15" s="42">
        <v>0</v>
      </c>
      <c r="AO15" s="42">
        <v>0</v>
      </c>
      <c r="AP15" s="28">
        <f>SUM(Table423[[#This Row],[American Indian - Alaska Native]:[Declined to State3]])</f>
        <v>0</v>
      </c>
      <c r="AQ15" s="42">
        <v>0</v>
      </c>
      <c r="AR15" s="42">
        <v>0</v>
      </c>
      <c r="AS15" s="42">
        <v>0</v>
      </c>
      <c r="AT15" s="42">
        <v>0</v>
      </c>
      <c r="AU15" s="28">
        <f>SUM(Table423[[#This Row],[Not Hispanic or  Not Latino]:[Declined to State4]])</f>
        <v>0</v>
      </c>
      <c r="AV15" s="42">
        <v>0</v>
      </c>
      <c r="AW15" s="42">
        <v>0</v>
      </c>
      <c r="AX15" s="42">
        <v>0</v>
      </c>
      <c r="AY15" s="42">
        <v>0</v>
      </c>
      <c r="AZ15" s="42">
        <v>0</v>
      </c>
      <c r="BA15" s="42">
        <v>0</v>
      </c>
      <c r="BB15" s="42">
        <v>0</v>
      </c>
      <c r="BC15" s="7">
        <f>SUM(Table423[[#This Row],[Straight - Heterosexual]:[Declined to State5]])</f>
        <v>0</v>
      </c>
      <c r="BD15" s="42">
        <v>0</v>
      </c>
      <c r="BE15" s="43">
        <v>0</v>
      </c>
      <c r="BF15" s="42">
        <v>0</v>
      </c>
      <c r="BG15" s="45">
        <v>0</v>
      </c>
      <c r="BH15" s="28">
        <f>SUM(Table423[[#This Row],[Admitted/Detained Once (1) ]:[Admitted/Detained more than (8+) times]])</f>
        <v>0</v>
      </c>
      <c r="BI15" s="42">
        <v>0</v>
      </c>
      <c r="BJ15" s="42">
        <v>0</v>
      </c>
      <c r="BK15" s="42">
        <v>0</v>
      </c>
      <c r="BL15" s="42">
        <v>0</v>
      </c>
      <c r="BM15" s="28">
        <f>SUM(Table423[[#This Row],[Non-Veteran]:[Declined to State6]])</f>
        <v>0</v>
      </c>
      <c r="BN15" s="42">
        <v>0</v>
      </c>
      <c r="BO15" s="42">
        <v>0</v>
      </c>
      <c r="BP15" s="42">
        <v>0</v>
      </c>
      <c r="BQ15" s="42">
        <v>0</v>
      </c>
      <c r="BR15" s="42">
        <v>0</v>
      </c>
      <c r="BS15" s="42">
        <v>0</v>
      </c>
      <c r="BT15" s="42">
        <v>0</v>
      </c>
      <c r="BU15" s="42">
        <v>0</v>
      </c>
      <c r="BV15" s="28">
        <f>SUM(Table423[[#This Row],[Stable Housed]:[Declined to State7]])</f>
        <v>0</v>
      </c>
      <c r="BW15" s="42">
        <v>0</v>
      </c>
      <c r="BX15" s="42">
        <v>0</v>
      </c>
      <c r="BY15" s="42">
        <v>0</v>
      </c>
      <c r="BZ15" s="42">
        <v>0</v>
      </c>
      <c r="CA15" s="42">
        <v>0</v>
      </c>
      <c r="CB15" s="42">
        <v>0</v>
      </c>
      <c r="CC15" s="26">
        <f>SUM(Table423[[#This Row],[Assessment]:[Psychologist Services]])</f>
        <v>0</v>
      </c>
      <c r="CD15" s="42">
        <v>0</v>
      </c>
      <c r="CE15" s="42">
        <v>0</v>
      </c>
      <c r="CF15" s="42">
        <v>0</v>
      </c>
      <c r="CG15" s="42">
        <v>0</v>
      </c>
      <c r="CH15" s="26">
        <f>SUM(Table423[[#This Row],[Private 
(HMO, PPO, DOD, Tricare)]:[Unknown - Not Reported]])</f>
        <v>0</v>
      </c>
      <c r="CI15" s="20"/>
      <c r="CJ15" s="48"/>
      <c r="CK15" s="49"/>
    </row>
    <row r="16" spans="1:89" ht="20.100000000000001" customHeight="1" outlineLevel="1" thickBot="1">
      <c r="A16" s="43" t="s">
        <v>166</v>
      </c>
      <c r="B16" s="11">
        <v>5270.7</v>
      </c>
      <c r="C16" s="10" t="s">
        <v>73</v>
      </c>
      <c r="D16" s="41">
        <v>0</v>
      </c>
      <c r="E16" s="41">
        <v>0</v>
      </c>
      <c r="F16" s="26">
        <f>SUM(Table423[[#This Row],[Evaluation/Treatment or Receiving Care for Child/Adolescent (0-17 Years) ]:[Evaluation/Treatment or Receiving Care for 
Adults (18+ Years)]])</f>
        <v>0</v>
      </c>
      <c r="G16" s="42">
        <v>0</v>
      </c>
      <c r="H16" s="42">
        <v>0</v>
      </c>
      <c r="I16" s="42">
        <v>0</v>
      </c>
      <c r="J16" s="6"/>
      <c r="K16" s="6"/>
      <c r="L16" s="43">
        <v>0</v>
      </c>
      <c r="M16" s="43">
        <v>0</v>
      </c>
      <c r="N16" s="43">
        <v>0</v>
      </c>
      <c r="O16" s="43">
        <v>0</v>
      </c>
      <c r="P16" s="43">
        <v>0</v>
      </c>
      <c r="Q16" s="43">
        <v>0</v>
      </c>
      <c r="R16" s="28">
        <f>SUM(Table423[[#This Row],[Children - Adolescents (0-17)]:[Unknown Age]])</f>
        <v>0</v>
      </c>
      <c r="S16" s="43">
        <v>0</v>
      </c>
      <c r="T16" s="43">
        <v>0</v>
      </c>
      <c r="U16" s="43">
        <v>0</v>
      </c>
      <c r="V16" s="43">
        <v>0</v>
      </c>
      <c r="W16" s="28">
        <f>SUM(Table423[[#This Row],[Male]:[ Declined to State]])</f>
        <v>0</v>
      </c>
      <c r="X16" s="42">
        <v>0</v>
      </c>
      <c r="Y16" s="42">
        <v>0</v>
      </c>
      <c r="Z16" s="42">
        <v>0</v>
      </c>
      <c r="AA16" s="42">
        <v>0</v>
      </c>
      <c r="AB16" s="42">
        <v>0</v>
      </c>
      <c r="AC16" s="42">
        <v>0</v>
      </c>
      <c r="AD16" s="42">
        <v>0</v>
      </c>
      <c r="AE16" s="42">
        <v>0</v>
      </c>
      <c r="AF16" s="28">
        <f>SUM(Table423[[#This Row],[Male2]:[Declined to State2]])</f>
        <v>0</v>
      </c>
      <c r="AG16" s="42">
        <v>0</v>
      </c>
      <c r="AH16" s="42">
        <v>0</v>
      </c>
      <c r="AI16" s="42">
        <v>0</v>
      </c>
      <c r="AJ16" s="42">
        <v>0</v>
      </c>
      <c r="AK16" s="42">
        <v>0</v>
      </c>
      <c r="AL16" s="42">
        <v>0</v>
      </c>
      <c r="AM16" s="42">
        <v>0</v>
      </c>
      <c r="AN16" s="42">
        <v>0</v>
      </c>
      <c r="AO16" s="42">
        <v>0</v>
      </c>
      <c r="AP16" s="28">
        <f>SUM(Table423[[#This Row],[American Indian - Alaska Native]:[Declined to State3]])</f>
        <v>0</v>
      </c>
      <c r="AQ16" s="42">
        <v>0</v>
      </c>
      <c r="AR16" s="42">
        <v>0</v>
      </c>
      <c r="AS16" s="42">
        <v>0</v>
      </c>
      <c r="AT16" s="42">
        <v>0</v>
      </c>
      <c r="AU16" s="28">
        <f>SUM(Table423[[#This Row],[Not Hispanic or  Not Latino]:[Declined to State4]])</f>
        <v>0</v>
      </c>
      <c r="AV16" s="42">
        <v>0</v>
      </c>
      <c r="AW16" s="42">
        <v>0</v>
      </c>
      <c r="AX16" s="42">
        <v>0</v>
      </c>
      <c r="AY16" s="42">
        <v>0</v>
      </c>
      <c r="AZ16" s="42">
        <v>0</v>
      </c>
      <c r="BA16" s="42">
        <v>0</v>
      </c>
      <c r="BB16" s="42">
        <v>0</v>
      </c>
      <c r="BC16" s="7">
        <f>SUM(Table423[[#This Row],[Straight - Heterosexual]:[Declined to State5]])</f>
        <v>0</v>
      </c>
      <c r="BD16" s="42">
        <v>0</v>
      </c>
      <c r="BE16" s="43">
        <v>0</v>
      </c>
      <c r="BF16" s="42">
        <v>0</v>
      </c>
      <c r="BG16" s="45">
        <v>0</v>
      </c>
      <c r="BH16" s="28">
        <f>SUM(Table423[[#This Row],[Admitted/Detained Once (1) ]:[Admitted/Detained more than (8+) times]])</f>
        <v>0</v>
      </c>
      <c r="BI16" s="42">
        <v>0</v>
      </c>
      <c r="BJ16" s="42">
        <v>0</v>
      </c>
      <c r="BK16" s="42">
        <v>0</v>
      </c>
      <c r="BL16" s="42">
        <v>0</v>
      </c>
      <c r="BM16" s="28">
        <f>SUM(Table423[[#This Row],[Non-Veteran]:[Declined to State6]])</f>
        <v>0</v>
      </c>
      <c r="BN16" s="42">
        <v>0</v>
      </c>
      <c r="BO16" s="42">
        <v>0</v>
      </c>
      <c r="BP16" s="42">
        <v>0</v>
      </c>
      <c r="BQ16" s="42">
        <v>0</v>
      </c>
      <c r="BR16" s="42">
        <v>0</v>
      </c>
      <c r="BS16" s="42">
        <v>0</v>
      </c>
      <c r="BT16" s="42">
        <v>0</v>
      </c>
      <c r="BU16" s="42">
        <v>0</v>
      </c>
      <c r="BV16" s="28">
        <f>SUM(Table423[[#This Row],[Stable Housed]:[Declined to State7]])</f>
        <v>0</v>
      </c>
      <c r="BW16" s="42">
        <v>0</v>
      </c>
      <c r="BX16" s="42">
        <v>0</v>
      </c>
      <c r="BY16" s="42">
        <v>0</v>
      </c>
      <c r="BZ16" s="42">
        <v>0</v>
      </c>
      <c r="CA16" s="42">
        <v>0</v>
      </c>
      <c r="CB16" s="42">
        <v>0</v>
      </c>
      <c r="CC16" s="26">
        <f>SUM(Table423[[#This Row],[Assessment]:[Psychologist Services]])</f>
        <v>0</v>
      </c>
      <c r="CD16" s="42">
        <v>0</v>
      </c>
      <c r="CE16" s="42">
        <v>0</v>
      </c>
      <c r="CF16" s="42">
        <v>0</v>
      </c>
      <c r="CG16" s="42">
        <v>0</v>
      </c>
      <c r="CH16" s="26">
        <f>SUM(Table423[[#This Row],[Private 
(HMO, PPO, DOD, Tricare)]:[Unknown - Not Reported]])</f>
        <v>0</v>
      </c>
      <c r="CI16" s="20"/>
      <c r="CJ16" s="48"/>
      <c r="CK16" s="49"/>
    </row>
    <row r="17" spans="1:89" ht="20.100000000000001" customHeight="1" outlineLevel="1" thickBot="1">
      <c r="A17" s="43" t="s">
        <v>166</v>
      </c>
      <c r="B17" s="5" t="s">
        <v>75</v>
      </c>
      <c r="C17" s="10" t="s">
        <v>104</v>
      </c>
      <c r="D17" s="41">
        <v>0</v>
      </c>
      <c r="E17" s="41">
        <v>0</v>
      </c>
      <c r="F17" s="26">
        <f>SUM(Table423[[#This Row],[Evaluation/Treatment or Receiving Care for Child/Adolescent (0-17 Years) ]:[Evaluation/Treatment or Receiving Care for 
Adults (18+ Years)]])</f>
        <v>0</v>
      </c>
      <c r="G17" s="42">
        <v>0</v>
      </c>
      <c r="H17" s="42">
        <v>0</v>
      </c>
      <c r="I17" s="42">
        <v>0</v>
      </c>
      <c r="J17" s="6"/>
      <c r="K17" s="6"/>
      <c r="L17" s="43">
        <v>0</v>
      </c>
      <c r="M17" s="43">
        <v>0</v>
      </c>
      <c r="N17" s="43">
        <v>0</v>
      </c>
      <c r="O17" s="43">
        <v>0</v>
      </c>
      <c r="P17" s="43">
        <v>0</v>
      </c>
      <c r="Q17" s="43">
        <v>0</v>
      </c>
      <c r="R17" s="28">
        <f>SUM(Table423[[#This Row],[Children - Adolescents (0-17)]:[Unknown Age]])</f>
        <v>0</v>
      </c>
      <c r="S17" s="43">
        <v>0</v>
      </c>
      <c r="T17" s="43">
        <v>0</v>
      </c>
      <c r="U17" s="43">
        <v>0</v>
      </c>
      <c r="V17" s="43">
        <v>0</v>
      </c>
      <c r="W17" s="28">
        <f>SUM(Table423[[#This Row],[Male]:[ Declined to State]])</f>
        <v>0</v>
      </c>
      <c r="X17" s="42">
        <v>0</v>
      </c>
      <c r="Y17" s="42">
        <v>0</v>
      </c>
      <c r="Z17" s="42">
        <v>0</v>
      </c>
      <c r="AA17" s="42">
        <v>0</v>
      </c>
      <c r="AB17" s="42">
        <v>0</v>
      </c>
      <c r="AC17" s="42">
        <v>0</v>
      </c>
      <c r="AD17" s="42">
        <v>0</v>
      </c>
      <c r="AE17" s="42">
        <v>0</v>
      </c>
      <c r="AF17" s="28">
        <f>SUM(Table423[[#This Row],[Male2]:[Declined to State2]])</f>
        <v>0</v>
      </c>
      <c r="AG17" s="42">
        <v>0</v>
      </c>
      <c r="AH17" s="42">
        <v>0</v>
      </c>
      <c r="AI17" s="42">
        <v>0</v>
      </c>
      <c r="AJ17" s="42">
        <v>0</v>
      </c>
      <c r="AK17" s="42">
        <v>0</v>
      </c>
      <c r="AL17" s="42">
        <v>0</v>
      </c>
      <c r="AM17" s="42">
        <v>0</v>
      </c>
      <c r="AN17" s="42">
        <v>0</v>
      </c>
      <c r="AO17" s="42">
        <v>0</v>
      </c>
      <c r="AP17" s="28">
        <f>SUM(Table423[[#This Row],[American Indian - Alaska Native]:[Declined to State3]])</f>
        <v>0</v>
      </c>
      <c r="AQ17" s="42">
        <v>0</v>
      </c>
      <c r="AR17" s="42">
        <v>0</v>
      </c>
      <c r="AS17" s="42">
        <v>0</v>
      </c>
      <c r="AT17" s="42">
        <v>0</v>
      </c>
      <c r="AU17" s="28">
        <f>SUM(Table423[[#This Row],[Not Hispanic or  Not Latino]:[Declined to State4]])</f>
        <v>0</v>
      </c>
      <c r="AV17" s="42">
        <v>0</v>
      </c>
      <c r="AW17" s="42">
        <v>0</v>
      </c>
      <c r="AX17" s="42">
        <v>0</v>
      </c>
      <c r="AY17" s="42">
        <v>0</v>
      </c>
      <c r="AZ17" s="42">
        <v>0</v>
      </c>
      <c r="BA17" s="42">
        <v>0</v>
      </c>
      <c r="BB17" s="42">
        <v>0</v>
      </c>
      <c r="BC17" s="7">
        <f>SUM(Table423[[#This Row],[Straight - Heterosexual]:[Declined to State5]])</f>
        <v>0</v>
      </c>
      <c r="BD17" s="42">
        <v>0</v>
      </c>
      <c r="BE17" s="43">
        <v>0</v>
      </c>
      <c r="BF17" s="42">
        <v>0</v>
      </c>
      <c r="BG17" s="45">
        <v>0</v>
      </c>
      <c r="BH17" s="28">
        <f>SUM(Table423[[#This Row],[Admitted/Detained Once (1) ]:[Admitted/Detained more than (8+) times]])</f>
        <v>0</v>
      </c>
      <c r="BI17" s="42">
        <v>0</v>
      </c>
      <c r="BJ17" s="42">
        <v>0</v>
      </c>
      <c r="BK17" s="42">
        <v>0</v>
      </c>
      <c r="BL17" s="42">
        <v>0</v>
      </c>
      <c r="BM17" s="28">
        <f>SUM(Table423[[#This Row],[Non-Veteran]:[Declined to State6]])</f>
        <v>0</v>
      </c>
      <c r="BN17" s="42">
        <v>0</v>
      </c>
      <c r="BO17" s="42">
        <v>0</v>
      </c>
      <c r="BP17" s="42">
        <v>0</v>
      </c>
      <c r="BQ17" s="42">
        <v>0</v>
      </c>
      <c r="BR17" s="42">
        <v>0</v>
      </c>
      <c r="BS17" s="42">
        <v>0</v>
      </c>
      <c r="BT17" s="42">
        <v>0</v>
      </c>
      <c r="BU17" s="42">
        <v>0</v>
      </c>
      <c r="BV17" s="28">
        <f>SUM(Table423[[#This Row],[Stable Housed]:[Declined to State7]])</f>
        <v>0</v>
      </c>
      <c r="BW17" s="42">
        <v>0</v>
      </c>
      <c r="BX17" s="42">
        <v>0</v>
      </c>
      <c r="BY17" s="42">
        <v>0</v>
      </c>
      <c r="BZ17" s="42">
        <v>0</v>
      </c>
      <c r="CA17" s="42">
        <v>0</v>
      </c>
      <c r="CB17" s="42">
        <v>0</v>
      </c>
      <c r="CC17" s="26">
        <f>SUM(Table423[[#This Row],[Assessment]:[Psychologist Services]])</f>
        <v>0</v>
      </c>
      <c r="CD17" s="42">
        <v>0</v>
      </c>
      <c r="CE17" s="42">
        <v>0</v>
      </c>
      <c r="CF17" s="42">
        <v>0</v>
      </c>
      <c r="CG17" s="42">
        <v>0</v>
      </c>
      <c r="CH17" s="26">
        <f>SUM(Table423[[#This Row],[Private 
(HMO, PPO, DOD, Tricare)]:[Unknown - Not Reported]])</f>
        <v>0</v>
      </c>
      <c r="CI17" s="20"/>
      <c r="CJ17" s="48"/>
      <c r="CK17" s="49"/>
    </row>
    <row r="18" spans="1:89" ht="30.75" customHeight="1" outlineLevel="1" thickBot="1">
      <c r="A18" s="43" t="s">
        <v>166</v>
      </c>
      <c r="B18" s="5">
        <v>5352.1</v>
      </c>
      <c r="C18" s="10" t="s">
        <v>102</v>
      </c>
      <c r="D18" s="41">
        <v>0</v>
      </c>
      <c r="E18" s="41">
        <v>0</v>
      </c>
      <c r="F18" s="26">
        <f>SUM(Table423[[#This Row],[Evaluation/Treatment or Receiving Care for Child/Adolescent (0-17 Years) ]:[Evaluation/Treatment or Receiving Care for 
Adults (18+ Years)]])</f>
        <v>0</v>
      </c>
      <c r="G18" s="8"/>
      <c r="H18" s="6"/>
      <c r="I18" s="6"/>
      <c r="J18" s="6"/>
      <c r="K18" s="6"/>
      <c r="L18" s="43">
        <v>0</v>
      </c>
      <c r="M18" s="43">
        <v>0</v>
      </c>
      <c r="N18" s="43">
        <v>0</v>
      </c>
      <c r="O18" s="43">
        <v>0</v>
      </c>
      <c r="P18" s="43">
        <v>0</v>
      </c>
      <c r="Q18" s="43">
        <v>0</v>
      </c>
      <c r="R18" s="28">
        <f>SUM(Table423[[#This Row],[Children - Adolescents (0-17)]:[Unknown Age]])</f>
        <v>0</v>
      </c>
      <c r="S18" s="16"/>
      <c r="T18" s="16"/>
      <c r="U18" s="16"/>
      <c r="V18" s="16"/>
      <c r="W18" s="28">
        <f>SUM(Table423[[#This Row],[Male]:[ Declined to State]])</f>
        <v>0</v>
      </c>
      <c r="X18" s="42">
        <v>0</v>
      </c>
      <c r="Y18" s="42">
        <v>0</v>
      </c>
      <c r="Z18" s="42">
        <v>0</v>
      </c>
      <c r="AA18" s="42">
        <v>0</v>
      </c>
      <c r="AB18" s="42">
        <v>0</v>
      </c>
      <c r="AC18" s="42">
        <v>0</v>
      </c>
      <c r="AD18" s="42">
        <v>0</v>
      </c>
      <c r="AE18" s="42">
        <v>0</v>
      </c>
      <c r="AF18" s="28">
        <f>SUM(Table423[[#This Row],[Male2]:[Declined to State2]])</f>
        <v>0</v>
      </c>
      <c r="AG18" s="42">
        <v>0</v>
      </c>
      <c r="AH18" s="42">
        <v>0</v>
      </c>
      <c r="AI18" s="42">
        <v>0</v>
      </c>
      <c r="AJ18" s="42">
        <v>0</v>
      </c>
      <c r="AK18" s="42">
        <v>0</v>
      </c>
      <c r="AL18" s="42">
        <v>0</v>
      </c>
      <c r="AM18" s="42">
        <v>0</v>
      </c>
      <c r="AN18" s="42">
        <v>0</v>
      </c>
      <c r="AO18" s="42">
        <v>0</v>
      </c>
      <c r="AP18" s="28">
        <f>SUM(Table423[[#This Row],[American Indian - Alaska Native]:[Declined to State3]])</f>
        <v>0</v>
      </c>
      <c r="AQ18" s="42">
        <v>0</v>
      </c>
      <c r="AR18" s="42">
        <v>0</v>
      </c>
      <c r="AS18" s="42">
        <v>0</v>
      </c>
      <c r="AT18" s="42">
        <v>0</v>
      </c>
      <c r="AU18" s="28">
        <f>SUM(Table423[[#This Row],[Not Hispanic or  Not Latino]:[Declined to State4]])</f>
        <v>0</v>
      </c>
      <c r="AV18" s="42">
        <v>0</v>
      </c>
      <c r="AW18" s="42">
        <v>0</v>
      </c>
      <c r="AX18" s="42">
        <v>0</v>
      </c>
      <c r="AY18" s="42">
        <v>0</v>
      </c>
      <c r="AZ18" s="42">
        <v>0</v>
      </c>
      <c r="BA18" s="42">
        <v>0</v>
      </c>
      <c r="BB18" s="42">
        <v>0</v>
      </c>
      <c r="BC18" s="7">
        <f>SUM(Table423[[#This Row],[Straight - Heterosexual]:[Declined to State5]])</f>
        <v>0</v>
      </c>
      <c r="BD18" s="16"/>
      <c r="BE18" s="17"/>
      <c r="BF18" s="17"/>
      <c r="BG18" s="18"/>
      <c r="BH18" s="28">
        <f>SUM(Table423[[#This Row],[Admitted/Detained Once (1) ]:[Admitted/Detained more than (8+) times]])</f>
        <v>0</v>
      </c>
      <c r="BI18" s="16"/>
      <c r="BJ18" s="16"/>
      <c r="BK18" s="16"/>
      <c r="BL18" s="16"/>
      <c r="BM18" s="28">
        <f>SUM(Table423[[#This Row],[Non-Veteran]:[Declined to State6]])</f>
        <v>0</v>
      </c>
      <c r="BN18" s="16"/>
      <c r="BO18" s="16"/>
      <c r="BP18" s="16"/>
      <c r="BQ18" s="16"/>
      <c r="BR18" s="16"/>
      <c r="BS18" s="16"/>
      <c r="BT18" s="16"/>
      <c r="BU18" s="16"/>
      <c r="BV18" s="28">
        <f>SUM(Table423[[#This Row],[Stable Housed]:[Declined to State7]])</f>
        <v>0</v>
      </c>
      <c r="BW18" s="42">
        <v>0</v>
      </c>
      <c r="BX18" s="42">
        <v>0</v>
      </c>
      <c r="BY18" s="42">
        <v>0</v>
      </c>
      <c r="BZ18" s="42">
        <v>0</v>
      </c>
      <c r="CA18" s="42">
        <v>0</v>
      </c>
      <c r="CB18" s="42">
        <v>0</v>
      </c>
      <c r="CC18" s="26">
        <f>SUM(Table423[[#This Row],[Assessment]:[Psychologist Services]])</f>
        <v>0</v>
      </c>
      <c r="CD18" s="42">
        <v>0</v>
      </c>
      <c r="CE18" s="42">
        <v>0</v>
      </c>
      <c r="CF18" s="42">
        <v>0</v>
      </c>
      <c r="CG18" s="42">
        <v>0</v>
      </c>
      <c r="CH18" s="26">
        <f>SUM(Table423[[#This Row],[Private 
(HMO, PPO, DOD, Tricare)]:[Unknown - Not Reported]])</f>
        <v>0</v>
      </c>
      <c r="CI18" s="2"/>
      <c r="CJ18" s="48"/>
      <c r="CK18" s="49"/>
    </row>
    <row r="19" spans="1:89" ht="53.25" customHeight="1" outlineLevel="1" thickBot="1">
      <c r="A19" s="43" t="s">
        <v>166</v>
      </c>
      <c r="B19" s="5">
        <v>5352.1</v>
      </c>
      <c r="C19" s="10" t="s">
        <v>180</v>
      </c>
      <c r="D19" s="41">
        <v>0</v>
      </c>
      <c r="E19" s="41">
        <v>0</v>
      </c>
      <c r="F19" s="26">
        <f>SUM(Table423[[#This Row],[Evaluation/Treatment or Receiving Care for Child/Adolescent (0-17 Years) ]:[Evaluation/Treatment or Receiving Care for 
Adults (18+ Years)]])</f>
        <v>0</v>
      </c>
      <c r="G19" s="8"/>
      <c r="H19" s="6"/>
      <c r="I19" s="12"/>
      <c r="J19" s="6"/>
      <c r="K19" s="6"/>
      <c r="L19" s="43">
        <v>0</v>
      </c>
      <c r="M19" s="43">
        <v>0</v>
      </c>
      <c r="N19" s="43">
        <v>0</v>
      </c>
      <c r="O19" s="43">
        <v>0</v>
      </c>
      <c r="P19" s="43">
        <v>0</v>
      </c>
      <c r="Q19" s="43">
        <v>0</v>
      </c>
      <c r="R19" s="28">
        <f>SUM(Table423[[#This Row],[Children - Adolescents (0-17)]:[Unknown Age]])</f>
        <v>0</v>
      </c>
      <c r="S19" s="16"/>
      <c r="T19" s="16"/>
      <c r="U19" s="16"/>
      <c r="V19" s="16"/>
      <c r="W19" s="28">
        <f>SUM(Table423[[#This Row],[Male]:[ Declined to State]])</f>
        <v>0</v>
      </c>
      <c r="X19" s="42">
        <v>0</v>
      </c>
      <c r="Y19" s="42">
        <v>0</v>
      </c>
      <c r="Z19" s="42">
        <v>0</v>
      </c>
      <c r="AA19" s="42">
        <v>0</v>
      </c>
      <c r="AB19" s="42">
        <v>0</v>
      </c>
      <c r="AC19" s="42">
        <v>0</v>
      </c>
      <c r="AD19" s="42">
        <v>0</v>
      </c>
      <c r="AE19" s="42">
        <v>0</v>
      </c>
      <c r="AF19" s="28">
        <f>SUM(Table423[[#This Row],[Male2]:[Declined to State2]])</f>
        <v>0</v>
      </c>
      <c r="AG19" s="42">
        <v>0</v>
      </c>
      <c r="AH19" s="42">
        <v>0</v>
      </c>
      <c r="AI19" s="42">
        <v>0</v>
      </c>
      <c r="AJ19" s="42">
        <v>0</v>
      </c>
      <c r="AK19" s="42">
        <v>0</v>
      </c>
      <c r="AL19" s="42">
        <v>0</v>
      </c>
      <c r="AM19" s="42">
        <v>0</v>
      </c>
      <c r="AN19" s="42">
        <v>0</v>
      </c>
      <c r="AO19" s="42">
        <v>0</v>
      </c>
      <c r="AP19" s="28">
        <f>SUM(Table423[[#This Row],[American Indian - Alaska Native]:[Declined to State3]])</f>
        <v>0</v>
      </c>
      <c r="AQ19" s="42">
        <v>0</v>
      </c>
      <c r="AR19" s="42">
        <v>0</v>
      </c>
      <c r="AS19" s="42">
        <v>0</v>
      </c>
      <c r="AT19" s="42">
        <v>0</v>
      </c>
      <c r="AU19" s="28">
        <f>SUM(Table423[[#This Row],[Not Hispanic or  Not Latino]:[Declined to State4]])</f>
        <v>0</v>
      </c>
      <c r="AV19" s="42">
        <v>0</v>
      </c>
      <c r="AW19" s="42">
        <v>0</v>
      </c>
      <c r="AX19" s="42">
        <v>0</v>
      </c>
      <c r="AY19" s="42">
        <v>0</v>
      </c>
      <c r="AZ19" s="42">
        <v>0</v>
      </c>
      <c r="BA19" s="42">
        <v>0</v>
      </c>
      <c r="BB19" s="42">
        <v>0</v>
      </c>
      <c r="BC19" s="7">
        <f>SUM(Table423[[#This Row],[Straight - Heterosexual]:[Declined to State5]])</f>
        <v>0</v>
      </c>
      <c r="BD19" s="16"/>
      <c r="BE19" s="17"/>
      <c r="BF19" s="17"/>
      <c r="BG19" s="18"/>
      <c r="BH19" s="28">
        <f>SUM(Table423[[#This Row],[Admitted/Detained Once (1) ]:[Admitted/Detained more than (8+) times]])</f>
        <v>0</v>
      </c>
      <c r="BI19" s="16"/>
      <c r="BJ19" s="16"/>
      <c r="BK19" s="16"/>
      <c r="BL19" s="16"/>
      <c r="BM19" s="28">
        <f>SUM(Table423[[#This Row],[Non-Veteran]:[Declined to State6]])</f>
        <v>0</v>
      </c>
      <c r="BN19" s="16"/>
      <c r="BO19" s="16"/>
      <c r="BP19" s="16"/>
      <c r="BQ19" s="16"/>
      <c r="BR19" s="16"/>
      <c r="BS19" s="16"/>
      <c r="BT19" s="16"/>
      <c r="BU19" s="16"/>
      <c r="BV19" s="28">
        <f>SUM(Table423[[#This Row],[Stable Housed]:[Declined to State7]])</f>
        <v>0</v>
      </c>
      <c r="BW19" s="42">
        <v>0</v>
      </c>
      <c r="BX19" s="42">
        <v>0</v>
      </c>
      <c r="BY19" s="42">
        <v>0</v>
      </c>
      <c r="BZ19" s="42">
        <v>0</v>
      </c>
      <c r="CA19" s="42">
        <v>0</v>
      </c>
      <c r="CB19" s="42">
        <v>0</v>
      </c>
      <c r="CC19" s="26">
        <f>SUM(Table423[[#This Row],[Assessment]:[Psychologist Services]])</f>
        <v>0</v>
      </c>
      <c r="CD19" s="42">
        <v>0</v>
      </c>
      <c r="CE19" s="42">
        <v>0</v>
      </c>
      <c r="CF19" s="42">
        <v>0</v>
      </c>
      <c r="CG19" s="42">
        <v>0</v>
      </c>
      <c r="CH19" s="26">
        <f>SUM(Table423[[#This Row],[Private 
(HMO, PPO, DOD, Tricare)]:[Unknown - Not Reported]])</f>
        <v>0</v>
      </c>
      <c r="CI19" s="2"/>
      <c r="CJ19" s="48"/>
      <c r="CK19" s="49"/>
    </row>
    <row r="20" spans="1:89" ht="30.75" outlineLevel="1" thickBot="1">
      <c r="A20" s="43" t="s">
        <v>166</v>
      </c>
      <c r="B20" s="85">
        <v>4011.6</v>
      </c>
      <c r="C20" s="86" t="s">
        <v>115</v>
      </c>
      <c r="D20" s="41">
        <v>0</v>
      </c>
      <c r="E20" s="41">
        <v>0</v>
      </c>
      <c r="F20" s="26">
        <f>SUM(Table423[[#This Row],[Evaluation/Treatment or Receiving Care for Child/Adolescent (0-17 Years) ]:[Evaluation/Treatment or Receiving Care for 
Adults (18+ Years)]])</f>
        <v>0</v>
      </c>
      <c r="G20" s="14"/>
      <c r="H20" s="12"/>
      <c r="I20" s="12"/>
      <c r="J20" s="30"/>
      <c r="K20" s="30"/>
      <c r="L20" s="43">
        <v>0</v>
      </c>
      <c r="M20" s="43">
        <v>0</v>
      </c>
      <c r="N20" s="43">
        <v>0</v>
      </c>
      <c r="O20" s="43">
        <v>0</v>
      </c>
      <c r="P20" s="43">
        <v>0</v>
      </c>
      <c r="Q20" s="43">
        <v>0</v>
      </c>
      <c r="R20" s="28">
        <f>SUM(Table423[[#This Row],[Children - Adolescents (0-17)]:[Unknown Age]])</f>
        <v>0</v>
      </c>
      <c r="S20" s="19"/>
      <c r="T20" s="19"/>
      <c r="U20" s="19"/>
      <c r="V20" s="19"/>
      <c r="W20" s="28">
        <f>SUM(Table423[[#This Row],[Male]:[ Declined to State]])</f>
        <v>0</v>
      </c>
      <c r="X20" s="42">
        <v>0</v>
      </c>
      <c r="Y20" s="42">
        <v>0</v>
      </c>
      <c r="Z20" s="42">
        <v>0</v>
      </c>
      <c r="AA20" s="42">
        <v>0</v>
      </c>
      <c r="AB20" s="42">
        <v>0</v>
      </c>
      <c r="AC20" s="42">
        <v>0</v>
      </c>
      <c r="AD20" s="42">
        <v>0</v>
      </c>
      <c r="AE20" s="42">
        <v>0</v>
      </c>
      <c r="AF20" s="28">
        <f>SUM(Table423[[#This Row],[Male2]:[Declined to State2]])</f>
        <v>0</v>
      </c>
      <c r="AG20" s="42">
        <v>0</v>
      </c>
      <c r="AH20" s="42">
        <v>0</v>
      </c>
      <c r="AI20" s="42">
        <v>0</v>
      </c>
      <c r="AJ20" s="42">
        <v>0</v>
      </c>
      <c r="AK20" s="42">
        <v>0</v>
      </c>
      <c r="AL20" s="42">
        <v>0</v>
      </c>
      <c r="AM20" s="42">
        <v>0</v>
      </c>
      <c r="AN20" s="42">
        <v>0</v>
      </c>
      <c r="AO20" s="42">
        <v>0</v>
      </c>
      <c r="AP20" s="28">
        <f>SUM(Table423[[#This Row],[American Indian - Alaska Native]:[Declined to State3]])</f>
        <v>0</v>
      </c>
      <c r="AQ20" s="44">
        <v>0</v>
      </c>
      <c r="AR20" s="44">
        <v>0</v>
      </c>
      <c r="AS20" s="44">
        <v>0</v>
      </c>
      <c r="AT20" s="44">
        <v>0</v>
      </c>
      <c r="AU20" s="28">
        <f>SUM(Table423[[#This Row],[Not Hispanic or  Not Latino]:[Declined to State4]])</f>
        <v>0</v>
      </c>
      <c r="AV20" s="44">
        <v>0</v>
      </c>
      <c r="AW20" s="44">
        <v>0</v>
      </c>
      <c r="AX20" s="44">
        <v>0</v>
      </c>
      <c r="AY20" s="44">
        <v>0</v>
      </c>
      <c r="AZ20" s="44">
        <v>0</v>
      </c>
      <c r="BA20" s="44">
        <v>0</v>
      </c>
      <c r="BB20" s="44">
        <v>0</v>
      </c>
      <c r="BC20" s="9">
        <f>SUM(Table423[[#This Row],[Straight - Heterosexual]:[Declined to State5]])</f>
        <v>0</v>
      </c>
      <c r="BD20" s="19"/>
      <c r="BE20" s="19"/>
      <c r="BF20" s="19"/>
      <c r="BG20" s="31"/>
      <c r="BH20" s="28">
        <f>SUM(Table423[[#This Row],[Admitted/Detained Once (1) ]:[Admitted/Detained more than (8+) times]])</f>
        <v>0</v>
      </c>
      <c r="BI20" s="102"/>
      <c r="BJ20" s="102"/>
      <c r="BK20" s="102"/>
      <c r="BL20" s="102"/>
      <c r="BM20" s="28">
        <f>SUM(Table423[[#This Row],[Non-Veteran]:[Declined to State6]])</f>
        <v>0</v>
      </c>
      <c r="BN20" s="102"/>
      <c r="BO20" s="102"/>
      <c r="BP20" s="102"/>
      <c r="BQ20" s="102"/>
      <c r="BR20" s="102"/>
      <c r="BS20" s="102"/>
      <c r="BT20" s="102"/>
      <c r="BU20" s="102"/>
      <c r="BV20" s="28">
        <f>SUM(Table423[[#This Row],[Stable Housed]:[Declined to State7]])</f>
        <v>0</v>
      </c>
      <c r="BW20" s="44">
        <v>0</v>
      </c>
      <c r="BX20" s="44">
        <v>0</v>
      </c>
      <c r="BY20" s="44">
        <v>0</v>
      </c>
      <c r="BZ20" s="44">
        <v>0</v>
      </c>
      <c r="CA20" s="44">
        <v>0</v>
      </c>
      <c r="CB20" s="44">
        <v>0</v>
      </c>
      <c r="CC20" s="26">
        <f>SUM(Table423[[#This Row],[Assessment]:[Psychologist Services]])</f>
        <v>0</v>
      </c>
      <c r="CD20" s="44">
        <v>0</v>
      </c>
      <c r="CE20" s="42">
        <v>0</v>
      </c>
      <c r="CF20" s="44">
        <v>0</v>
      </c>
      <c r="CG20" s="44">
        <v>0</v>
      </c>
      <c r="CH20" s="26">
        <f>SUM(Table423[[#This Row],[Private 
(HMO, PPO, DOD, Tricare)]:[Unknown - Not Reported]])</f>
        <v>0</v>
      </c>
      <c r="CI20" s="2"/>
      <c r="CJ20" s="48"/>
      <c r="CK20" s="49"/>
    </row>
    <row r="21" spans="1:89" ht="30.75" outlineLevel="1" thickBot="1">
      <c r="A21" s="43" t="s">
        <v>166</v>
      </c>
      <c r="B21" s="85">
        <v>4011.6</v>
      </c>
      <c r="C21" s="86" t="s">
        <v>116</v>
      </c>
      <c r="D21" s="41">
        <v>0</v>
      </c>
      <c r="E21" s="41">
        <v>0</v>
      </c>
      <c r="F21" s="26">
        <f>SUM(Table423[[#This Row],[Evaluation/Treatment or Receiving Care for Child/Adolescent (0-17 Years) ]:[Evaluation/Treatment or Receiving Care for 
Adults (18+ Years)]])</f>
        <v>0</v>
      </c>
      <c r="G21" s="14"/>
      <c r="H21" s="12"/>
      <c r="I21" s="12"/>
      <c r="J21" s="30"/>
      <c r="K21" s="30"/>
      <c r="L21" s="43">
        <v>0</v>
      </c>
      <c r="M21" s="43">
        <v>0</v>
      </c>
      <c r="N21" s="43">
        <v>0</v>
      </c>
      <c r="O21" s="43">
        <v>0</v>
      </c>
      <c r="P21" s="43">
        <v>0</v>
      </c>
      <c r="Q21" s="43">
        <v>0</v>
      </c>
      <c r="R21" s="33">
        <f>SUM(Table423[[#This Row],[Children - Adolescents (0-17)]:[Unknown Age]])</f>
        <v>0</v>
      </c>
      <c r="S21" s="19"/>
      <c r="T21" s="19"/>
      <c r="U21" s="19"/>
      <c r="V21" s="19"/>
      <c r="W21" s="33">
        <f>SUM(Table423[[#This Row],[Male]:[ Declined to State]])</f>
        <v>0</v>
      </c>
      <c r="X21" s="42">
        <v>0</v>
      </c>
      <c r="Y21" s="42">
        <v>0</v>
      </c>
      <c r="Z21" s="42">
        <v>0</v>
      </c>
      <c r="AA21" s="42">
        <v>0</v>
      </c>
      <c r="AB21" s="42">
        <v>0</v>
      </c>
      <c r="AC21" s="42">
        <v>0</v>
      </c>
      <c r="AD21" s="42">
        <v>0</v>
      </c>
      <c r="AE21" s="42">
        <v>0</v>
      </c>
      <c r="AF21" s="33">
        <f>SUM(Table423[[#This Row],[Male2]:[Declined to State2]])</f>
        <v>0</v>
      </c>
      <c r="AG21" s="42">
        <v>0</v>
      </c>
      <c r="AH21" s="42">
        <v>0</v>
      </c>
      <c r="AI21" s="42">
        <v>0</v>
      </c>
      <c r="AJ21" s="42">
        <v>0</v>
      </c>
      <c r="AK21" s="42">
        <v>0</v>
      </c>
      <c r="AL21" s="42">
        <v>0</v>
      </c>
      <c r="AM21" s="42">
        <v>0</v>
      </c>
      <c r="AN21" s="42">
        <v>0</v>
      </c>
      <c r="AO21" s="42">
        <v>0</v>
      </c>
      <c r="AP21" s="33">
        <f>SUM(Table423[[#This Row],[American Indian - Alaska Native]:[Declined to State3]])</f>
        <v>0</v>
      </c>
      <c r="AQ21" s="44">
        <v>0</v>
      </c>
      <c r="AR21" s="44">
        <v>0</v>
      </c>
      <c r="AS21" s="44">
        <v>0</v>
      </c>
      <c r="AT21" s="44">
        <v>0</v>
      </c>
      <c r="AU21" s="33">
        <f>SUM(Table423[[#This Row],[Not Hispanic or  Not Latino]:[Declined to State4]])</f>
        <v>0</v>
      </c>
      <c r="AV21" s="44">
        <v>0</v>
      </c>
      <c r="AW21" s="44">
        <v>0</v>
      </c>
      <c r="AX21" s="44">
        <v>0</v>
      </c>
      <c r="AY21" s="44">
        <v>0</v>
      </c>
      <c r="AZ21" s="44">
        <v>0</v>
      </c>
      <c r="BA21" s="44">
        <v>0</v>
      </c>
      <c r="BB21" s="44">
        <v>0</v>
      </c>
      <c r="BC21" s="34">
        <f>SUM(Table423[[#This Row],[Straight - Heterosexual]:[Declined to State5]])</f>
        <v>0</v>
      </c>
      <c r="BD21" s="19"/>
      <c r="BE21" s="19"/>
      <c r="BF21" s="19"/>
      <c r="BG21" s="31"/>
      <c r="BH21" s="28">
        <f>SUM(Table423[[#This Row],[Admitted/Detained Once (1) ]:[Admitted/Detained more than (8+) times]])</f>
        <v>0</v>
      </c>
      <c r="BI21" s="102"/>
      <c r="BJ21" s="102"/>
      <c r="BK21" s="102"/>
      <c r="BL21" s="102"/>
      <c r="BM21" s="33">
        <f>SUM(Table423[[#This Row],[Non-Veteran]:[Declined to State6]])</f>
        <v>0</v>
      </c>
      <c r="BN21" s="102"/>
      <c r="BO21" s="102"/>
      <c r="BP21" s="102"/>
      <c r="BQ21" s="102"/>
      <c r="BR21" s="102"/>
      <c r="BS21" s="102"/>
      <c r="BT21" s="102"/>
      <c r="BU21" s="102"/>
      <c r="BV21" s="33">
        <f>SUM(Table423[[#This Row],[Stable Housed]:[Declined to State7]])</f>
        <v>0</v>
      </c>
      <c r="BW21" s="44">
        <v>0</v>
      </c>
      <c r="BX21" s="44">
        <v>0</v>
      </c>
      <c r="BY21" s="44">
        <v>0</v>
      </c>
      <c r="BZ21" s="44">
        <v>0</v>
      </c>
      <c r="CA21" s="44">
        <v>0</v>
      </c>
      <c r="CB21" s="44">
        <v>0</v>
      </c>
      <c r="CC21" s="26">
        <f>SUM(Table423[[#This Row],[Assessment]:[Psychologist Services]])</f>
        <v>0</v>
      </c>
      <c r="CD21" s="44">
        <v>0</v>
      </c>
      <c r="CE21" s="42">
        <v>0</v>
      </c>
      <c r="CF21" s="44">
        <v>0</v>
      </c>
      <c r="CG21" s="44">
        <v>0</v>
      </c>
      <c r="CH21" s="26">
        <f>SUM(Table423[[#This Row],[Private 
(HMO, PPO, DOD, Tricare)]:[Unknown - Not Reported]])</f>
        <v>0</v>
      </c>
      <c r="CI21" s="2"/>
      <c r="CJ21" s="50"/>
      <c r="CK21" s="51"/>
    </row>
    <row r="22" spans="1:89" ht="20.100000000000001" customHeight="1" thickBot="1">
      <c r="A22" s="103" t="s">
        <v>166</v>
      </c>
      <c r="B22" s="87"/>
      <c r="C22" s="88" t="s">
        <v>167</v>
      </c>
      <c r="D22" s="36">
        <f>SUM(D11:D20)</f>
        <v>0</v>
      </c>
      <c r="E22" s="36">
        <f t="shared" ref="E22:BP22" si="0">SUM(E11:E20)</f>
        <v>0</v>
      </c>
      <c r="F22" s="36">
        <f t="shared" si="0"/>
        <v>0</v>
      </c>
      <c r="G22" s="36">
        <f t="shared" si="0"/>
        <v>0</v>
      </c>
      <c r="H22" s="36">
        <f t="shared" si="0"/>
        <v>0</v>
      </c>
      <c r="I22" s="36">
        <f t="shared" si="0"/>
        <v>0</v>
      </c>
      <c r="J22" s="36">
        <f t="shared" si="0"/>
        <v>0</v>
      </c>
      <c r="K22" s="36">
        <f t="shared" si="0"/>
        <v>0</v>
      </c>
      <c r="L22" s="36">
        <f t="shared" si="0"/>
        <v>0</v>
      </c>
      <c r="M22" s="36">
        <f t="shared" si="0"/>
        <v>0</v>
      </c>
      <c r="N22" s="36">
        <f t="shared" si="0"/>
        <v>0</v>
      </c>
      <c r="O22" s="36">
        <f t="shared" si="0"/>
        <v>0</v>
      </c>
      <c r="P22" s="36">
        <f t="shared" si="0"/>
        <v>0</v>
      </c>
      <c r="Q22" s="36">
        <f t="shared" si="0"/>
        <v>0</v>
      </c>
      <c r="R22" s="36">
        <f t="shared" si="0"/>
        <v>0</v>
      </c>
      <c r="S22" s="36">
        <f t="shared" si="0"/>
        <v>0</v>
      </c>
      <c r="T22" s="36">
        <f t="shared" si="0"/>
        <v>0</v>
      </c>
      <c r="U22" s="36">
        <f t="shared" si="0"/>
        <v>0</v>
      </c>
      <c r="V22" s="36">
        <f t="shared" si="0"/>
        <v>0</v>
      </c>
      <c r="W22" s="36">
        <f t="shared" si="0"/>
        <v>0</v>
      </c>
      <c r="X22" s="36">
        <f t="shared" si="0"/>
        <v>0</v>
      </c>
      <c r="Y22" s="36">
        <f t="shared" si="0"/>
        <v>0</v>
      </c>
      <c r="Z22" s="36">
        <f t="shared" si="0"/>
        <v>0</v>
      </c>
      <c r="AA22" s="36">
        <f t="shared" si="0"/>
        <v>0</v>
      </c>
      <c r="AB22" s="36">
        <f t="shared" si="0"/>
        <v>0</v>
      </c>
      <c r="AC22" s="36">
        <f t="shared" si="0"/>
        <v>0</v>
      </c>
      <c r="AD22" s="36">
        <f t="shared" si="0"/>
        <v>0</v>
      </c>
      <c r="AE22" s="36">
        <f t="shared" si="0"/>
        <v>0</v>
      </c>
      <c r="AF22" s="36">
        <f t="shared" si="0"/>
        <v>0</v>
      </c>
      <c r="AG22" s="36">
        <f t="shared" si="0"/>
        <v>0</v>
      </c>
      <c r="AH22" s="36">
        <f t="shared" si="0"/>
        <v>0</v>
      </c>
      <c r="AI22" s="36">
        <f t="shared" si="0"/>
        <v>0</v>
      </c>
      <c r="AJ22" s="36">
        <f t="shared" si="0"/>
        <v>0</v>
      </c>
      <c r="AK22" s="36">
        <f t="shared" si="0"/>
        <v>0</v>
      </c>
      <c r="AL22" s="36">
        <f t="shared" si="0"/>
        <v>0</v>
      </c>
      <c r="AM22" s="36">
        <f t="shared" si="0"/>
        <v>0</v>
      </c>
      <c r="AN22" s="36">
        <f t="shared" si="0"/>
        <v>0</v>
      </c>
      <c r="AO22" s="36">
        <f t="shared" si="0"/>
        <v>0</v>
      </c>
      <c r="AP22" s="36">
        <f t="shared" si="0"/>
        <v>0</v>
      </c>
      <c r="AQ22" s="36">
        <f t="shared" si="0"/>
        <v>0</v>
      </c>
      <c r="AR22" s="36">
        <f t="shared" si="0"/>
        <v>0</v>
      </c>
      <c r="AS22" s="36">
        <f t="shared" si="0"/>
        <v>0</v>
      </c>
      <c r="AT22" s="36">
        <f t="shared" si="0"/>
        <v>0</v>
      </c>
      <c r="AU22" s="36">
        <f t="shared" si="0"/>
        <v>0</v>
      </c>
      <c r="AV22" s="36">
        <f t="shared" si="0"/>
        <v>0</v>
      </c>
      <c r="AW22" s="36">
        <f t="shared" si="0"/>
        <v>0</v>
      </c>
      <c r="AX22" s="36">
        <f t="shared" si="0"/>
        <v>0</v>
      </c>
      <c r="AY22" s="36">
        <f t="shared" si="0"/>
        <v>0</v>
      </c>
      <c r="AZ22" s="36">
        <f t="shared" si="0"/>
        <v>0</v>
      </c>
      <c r="BA22" s="36">
        <f t="shared" si="0"/>
        <v>0</v>
      </c>
      <c r="BB22" s="36">
        <f t="shared" si="0"/>
        <v>0</v>
      </c>
      <c r="BC22" s="36">
        <f t="shared" si="0"/>
        <v>0</v>
      </c>
      <c r="BD22" s="36">
        <f t="shared" si="0"/>
        <v>0</v>
      </c>
      <c r="BE22" s="36">
        <f t="shared" si="0"/>
        <v>0</v>
      </c>
      <c r="BF22" s="36">
        <f t="shared" si="0"/>
        <v>0</v>
      </c>
      <c r="BG22" s="36">
        <f t="shared" si="0"/>
        <v>0</v>
      </c>
      <c r="BH22" s="36">
        <f t="shared" si="0"/>
        <v>0</v>
      </c>
      <c r="BI22" s="36">
        <f t="shared" si="0"/>
        <v>0</v>
      </c>
      <c r="BJ22" s="36">
        <f t="shared" si="0"/>
        <v>0</v>
      </c>
      <c r="BK22" s="36">
        <f t="shared" si="0"/>
        <v>0</v>
      </c>
      <c r="BL22" s="36">
        <f t="shared" si="0"/>
        <v>0</v>
      </c>
      <c r="BM22" s="36">
        <f t="shared" si="0"/>
        <v>0</v>
      </c>
      <c r="BN22" s="36">
        <f t="shared" si="0"/>
        <v>0</v>
      </c>
      <c r="BO22" s="36">
        <f t="shared" si="0"/>
        <v>0</v>
      </c>
      <c r="BP22" s="36">
        <f t="shared" si="0"/>
        <v>0</v>
      </c>
      <c r="BQ22" s="36">
        <f t="shared" ref="BQ22:CH22" si="1">SUM(BQ11:BQ20)</f>
        <v>0</v>
      </c>
      <c r="BR22" s="36">
        <f t="shared" si="1"/>
        <v>0</v>
      </c>
      <c r="BS22" s="36">
        <f t="shared" si="1"/>
        <v>0</v>
      </c>
      <c r="BT22" s="36">
        <f t="shared" si="1"/>
        <v>0</v>
      </c>
      <c r="BU22" s="36">
        <f t="shared" si="1"/>
        <v>0</v>
      </c>
      <c r="BV22" s="36">
        <f t="shared" si="1"/>
        <v>0</v>
      </c>
      <c r="BW22" s="36">
        <f t="shared" si="1"/>
        <v>0</v>
      </c>
      <c r="BX22" s="36">
        <f t="shared" si="1"/>
        <v>0</v>
      </c>
      <c r="BY22" s="36">
        <f t="shared" si="1"/>
        <v>0</v>
      </c>
      <c r="BZ22" s="36">
        <f t="shared" si="1"/>
        <v>0</v>
      </c>
      <c r="CA22" s="36">
        <f t="shared" si="1"/>
        <v>0</v>
      </c>
      <c r="CB22" s="36">
        <f t="shared" si="1"/>
        <v>0</v>
      </c>
      <c r="CC22" s="36">
        <f t="shared" si="1"/>
        <v>0</v>
      </c>
      <c r="CD22" s="36">
        <f t="shared" si="1"/>
        <v>0</v>
      </c>
      <c r="CE22" s="36">
        <f t="shared" si="1"/>
        <v>0</v>
      </c>
      <c r="CF22" s="36">
        <f t="shared" si="1"/>
        <v>0</v>
      </c>
      <c r="CG22" s="36">
        <f t="shared" si="1"/>
        <v>0</v>
      </c>
      <c r="CH22" s="36">
        <f t="shared" si="1"/>
        <v>0</v>
      </c>
      <c r="CI22" s="2"/>
      <c r="CJ22" s="37" t="s">
        <v>96</v>
      </c>
      <c r="CK22" s="4">
        <f>SUM(CK11:CK20)</f>
        <v>0</v>
      </c>
    </row>
    <row r="24" spans="1:89" ht="33" customHeight="1">
      <c r="A24" s="252" t="s">
        <v>206</v>
      </c>
      <c r="B24" s="253"/>
      <c r="C24" s="253"/>
      <c r="D24" s="253"/>
      <c r="E24" s="253"/>
      <c r="F24" s="254"/>
    </row>
    <row r="25" spans="1:89" s="22" customFormat="1">
      <c r="A25" s="255"/>
      <c r="B25" s="255"/>
      <c r="C25" s="255"/>
      <c r="D25" s="255"/>
      <c r="E25" s="255"/>
      <c r="F25" s="255"/>
      <c r="G25" s="21"/>
      <c r="H25" s="21"/>
      <c r="I25" s="21"/>
      <c r="J25" s="21"/>
      <c r="K25" s="21"/>
      <c r="CJ25"/>
      <c r="CK25"/>
    </row>
    <row r="26" spans="1:89">
      <c r="A26" t="s">
        <v>207</v>
      </c>
      <c r="CJ26" s="22"/>
      <c r="CK26" s="22"/>
    </row>
    <row r="27" spans="1:89" ht="26.1" customHeight="1"/>
    <row r="28" spans="1:89" ht="26.1" customHeight="1"/>
    <row r="29" spans="1:89" ht="26.1" customHeight="1"/>
    <row r="30" spans="1:89" ht="26.1" customHeight="1"/>
    <row r="31" spans="1:89" ht="26.1" customHeight="1"/>
    <row r="32" spans="1:89"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row r="237" ht="26.1" customHeight="1"/>
  </sheetData>
  <sheetProtection formatColumns="0" formatRows="0" selectLockedCells="1" sort="0" autoFilter="0" pivotTables="0"/>
  <mergeCells count="18">
    <mergeCell ref="BW9:CC9"/>
    <mergeCell ref="CD9:CH9"/>
    <mergeCell ref="CJ9:CK9"/>
    <mergeCell ref="A24:F24"/>
    <mergeCell ref="A25:F25"/>
    <mergeCell ref="AG9:AP9"/>
    <mergeCell ref="AQ9:AU9"/>
    <mergeCell ref="AV9:BC9"/>
    <mergeCell ref="BD9:BH9"/>
    <mergeCell ref="BI9:BM9"/>
    <mergeCell ref="BN9:BV9"/>
    <mergeCell ref="X9:AF9"/>
    <mergeCell ref="A1:F1"/>
    <mergeCell ref="D9:F9"/>
    <mergeCell ref="G9:K9"/>
    <mergeCell ref="L9:R9"/>
    <mergeCell ref="S9:W9"/>
    <mergeCell ref="A6:B6"/>
  </mergeCells>
  <phoneticPr fontId="11" type="noConversion"/>
  <dataValidations count="1">
    <dataValidation type="list" allowBlank="1" showInputMessage="1" showErrorMessage="1" sqref="C3 CJ11:CJ21" xr:uid="{116D46DB-96B6-4702-817F-1D607BA16D99}">
      <formula1>#REF!</formula1>
    </dataValidation>
  </dataValidations>
  <pageMargins left="0.7" right="0.7" top="0.5" bottom="0.5" header="0.25" footer="0.3"/>
  <pageSetup paperSize="5" orientation="landscape" r:id="rId1"/>
  <headerFooter>
    <oddFooter>Page &amp;P of &amp;N</oddFooter>
  </headerFooter>
  <ignoredErrors>
    <ignoredError sqref="D22:E22 L22:Q22 X22:AE22 AG22:AO22 AQ22:AT22 AV22:BB22 BW22:CB22 CD22:CG22" formulaRange="1"/>
    <ignoredError sqref="R22 CC22 CH22"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4594-C131-4421-BCFA-BDBC70C501EB}">
  <sheetPr>
    <outlinePr showOutlineSymbols="0"/>
  </sheetPr>
  <dimension ref="A1:CJ238"/>
  <sheetViews>
    <sheetView workbookViewId="0">
      <selection sqref="A1:G1"/>
    </sheetView>
  </sheetViews>
  <sheetFormatPr defaultRowHeight="15" outlineLevelRow="1" outlineLevelCol="1"/>
  <cols>
    <col min="1" max="1" width="13.5703125" customWidth="1"/>
    <col min="2" max="2" width="18.140625" customWidth="1"/>
    <col min="3" max="3" width="58.7109375" style="1" customWidth="1"/>
    <col min="4" max="4" width="21.5703125" style="1" customWidth="1" outlineLevel="1"/>
    <col min="5" max="6" width="20.7109375" style="1" customWidth="1" outlineLevel="1"/>
    <col min="7" max="7" width="26.28515625" style="1" customWidth="1"/>
    <col min="8" max="8" width="13.85546875" style="1" customWidth="1"/>
    <col min="9" max="9" width="15.42578125" style="1" bestFit="1" customWidth="1"/>
    <col min="10" max="10" width="15.42578125" style="1" customWidth="1"/>
    <col min="11" max="11" width="16.85546875" style="1" customWidth="1"/>
    <col min="12" max="12" width="16.140625" style="1" customWidth="1"/>
    <col min="13" max="13" width="18" customWidth="1" outlineLevel="1"/>
    <col min="14" max="14" width="14.7109375" customWidth="1" outlineLevel="1"/>
    <col min="15" max="15" width="13.7109375" customWidth="1" outlineLevel="1"/>
    <col min="16" max="16" width="14.42578125" customWidth="1" outlineLevel="1"/>
    <col min="17" max="17" width="11.85546875" customWidth="1" outlineLevel="1"/>
    <col min="18" max="18" width="14.85546875" customWidth="1" outlineLevel="1"/>
    <col min="19" max="19" width="14.7109375" customWidth="1"/>
    <col min="20" max="20" width="11.140625" customWidth="1" outlineLevel="1"/>
    <col min="21" max="21" width="12.28515625" customWidth="1" outlineLevel="1"/>
    <col min="22" max="22" width="16" customWidth="1" outlineLevel="1"/>
    <col min="23" max="23" width="12.5703125" customWidth="1" outlineLevel="1"/>
    <col min="24" max="24" width="13.140625" customWidth="1"/>
    <col min="25" max="25" width="8.42578125" customWidth="1" outlineLevel="1"/>
    <col min="26" max="26" width="10.42578125" customWidth="1" outlineLevel="1"/>
    <col min="27" max="27" width="14.28515625" customWidth="1" outlineLevel="1"/>
    <col min="28" max="28" width="16.42578125" customWidth="1" outlineLevel="1"/>
    <col min="29" max="29" width="19.5703125" customWidth="1" outlineLevel="1"/>
    <col min="30" max="30" width="15.85546875" customWidth="1" outlineLevel="1"/>
    <col min="31" max="31" width="14.85546875" customWidth="1" outlineLevel="1"/>
    <col min="32" max="32" width="12.5703125" customWidth="1" outlineLevel="1"/>
    <col min="33" max="33" width="14.5703125" bestFit="1" customWidth="1"/>
    <col min="34" max="34" width="13.28515625" customWidth="1" outlineLevel="1"/>
    <col min="35" max="35" width="10.140625" customWidth="1" outlineLevel="1"/>
    <col min="36" max="36" width="14" customWidth="1" outlineLevel="1"/>
    <col min="37" max="37" width="13.85546875" customWidth="1" outlineLevel="1"/>
    <col min="38" max="38" width="9.140625" customWidth="1" outlineLevel="1"/>
    <col min="39" max="39" width="11.140625" customWidth="1" outlineLevel="1"/>
    <col min="40" max="40" width="9.140625" customWidth="1" outlineLevel="1"/>
    <col min="41" max="42" width="15.85546875" customWidth="1" outlineLevel="1"/>
    <col min="43" max="43" width="13.42578125" customWidth="1"/>
    <col min="44" max="44" width="15.140625" customWidth="1" outlineLevel="1"/>
    <col min="45" max="45" width="11.7109375" customWidth="1" outlineLevel="1"/>
    <col min="46" max="46" width="14.85546875" customWidth="1" outlineLevel="1"/>
    <col min="47" max="47" width="15.140625" customWidth="1" outlineLevel="1"/>
    <col min="48" max="48" width="16.42578125" customWidth="1"/>
    <col min="49" max="49" width="14" customWidth="1" outlineLevel="1"/>
    <col min="50" max="50" width="17.85546875" customWidth="1" outlineLevel="1"/>
    <col min="51" max="51" width="10.7109375" customWidth="1" outlineLevel="1"/>
    <col min="52" max="52" width="9.28515625" customWidth="1" outlineLevel="1"/>
    <col min="53" max="54" width="16.140625" customWidth="1" outlineLevel="1"/>
    <col min="55" max="55" width="13.5703125" customWidth="1" outlineLevel="1"/>
    <col min="56" max="56" width="13.7109375" bestFit="1" customWidth="1"/>
    <col min="57" max="57" width="25" customWidth="1" outlineLevel="1"/>
    <col min="58" max="58" width="22.28515625" customWidth="1" outlineLevel="1"/>
    <col min="59" max="59" width="22.42578125" customWidth="1" outlineLevel="1"/>
    <col min="60" max="60" width="20.42578125" customWidth="1" outlineLevel="1"/>
    <col min="61" max="61" width="17.42578125" customWidth="1" outlineLevel="1"/>
    <col min="62" max="62" width="13.140625" customWidth="1" outlineLevel="1"/>
    <col min="63" max="63" width="17" customWidth="1" outlineLevel="1"/>
    <col min="64" max="64" width="12.85546875" customWidth="1" outlineLevel="1"/>
    <col min="65" max="65" width="14.7109375" customWidth="1"/>
    <col min="66" max="66" width="12.28515625"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customWidth="1" outlineLevel="1"/>
    <col min="73" max="73" width="10.5703125" customWidth="1" outlineLevel="1"/>
    <col min="74" max="74" width="13.42578125" bestFit="1" customWidth="1"/>
    <col min="75" max="80" width="13.42578125" customWidth="1"/>
    <col min="81" max="81" width="13.42578125" customWidth="1" outlineLevel="1"/>
    <col min="82" max="82" width="21.42578125" customWidth="1" outlineLevel="1"/>
    <col min="83" max="83" width="14.5703125" customWidth="1" outlineLevel="1"/>
    <col min="84" max="84" width="13.5703125" customWidth="1" outlineLevel="1"/>
    <col min="85" max="85" width="14.42578125" bestFit="1" customWidth="1"/>
    <col min="86" max="86" width="5.140625" customWidth="1"/>
    <col min="87" max="87" width="47.42578125" customWidth="1"/>
    <col min="88" max="88" width="22.5703125" customWidth="1"/>
  </cols>
  <sheetData>
    <row r="1" spans="1:88" s="69" customFormat="1" ht="18">
      <c r="A1" s="257" t="s">
        <v>95</v>
      </c>
      <c r="B1" s="258"/>
      <c r="C1" s="258"/>
      <c r="D1" s="258"/>
      <c r="E1" s="258"/>
      <c r="F1" s="258"/>
      <c r="G1" s="259"/>
      <c r="CH1" s="70"/>
    </row>
    <row r="2" spans="1:88" s="69" customFormat="1" ht="18.75" thickBot="1">
      <c r="A2" s="264" t="s">
        <v>218</v>
      </c>
      <c r="B2" s="265"/>
      <c r="C2" s="265"/>
      <c r="D2" s="265"/>
      <c r="E2" s="265"/>
      <c r="F2" s="265"/>
      <c r="G2" s="266"/>
      <c r="CH2" s="70"/>
    </row>
    <row r="3" spans="1:88" s="69" customFormat="1" ht="18">
      <c r="A3" s="72"/>
      <c r="B3" s="72"/>
      <c r="C3" s="72"/>
      <c r="D3" s="72"/>
      <c r="E3" s="72"/>
      <c r="F3" s="72"/>
      <c r="G3" s="72"/>
    </row>
    <row r="4" spans="1:88" s="62" customFormat="1" ht="22.5" customHeight="1">
      <c r="A4" s="267" t="s">
        <v>133</v>
      </c>
      <c r="B4" s="268"/>
      <c r="C4" s="146" t="s">
        <v>134</v>
      </c>
      <c r="D4" s="61"/>
      <c r="E4" s="65"/>
      <c r="F4" s="65"/>
      <c r="G4" s="61"/>
      <c r="H4" s="63"/>
      <c r="CH4" s="67"/>
    </row>
    <row r="5" spans="1:88" s="62" customFormat="1" ht="23.25" customHeight="1">
      <c r="A5" s="269" t="s">
        <v>131</v>
      </c>
      <c r="B5" s="270"/>
      <c r="C5" s="148"/>
      <c r="D5" s="61"/>
      <c r="H5" s="63"/>
      <c r="CH5" s="67"/>
    </row>
    <row r="6" spans="1:88" s="62" customFormat="1" ht="19.5" customHeight="1">
      <c r="A6" s="269" t="s">
        <v>156</v>
      </c>
      <c r="B6" s="270"/>
      <c r="C6" s="148"/>
      <c r="D6" s="61"/>
      <c r="E6" s="94"/>
      <c r="F6" s="94"/>
      <c r="G6" s="75"/>
      <c r="H6" s="63"/>
      <c r="CH6" s="67"/>
    </row>
    <row r="7" spans="1:88" s="65" customFormat="1" ht="33.75" customHeight="1">
      <c r="A7" s="256" t="s">
        <v>187</v>
      </c>
      <c r="B7" s="260"/>
      <c r="C7" s="149"/>
      <c r="D7" s="95"/>
      <c r="E7" s="62"/>
      <c r="F7" s="62"/>
      <c r="G7" s="62"/>
      <c r="CH7" s="68"/>
    </row>
    <row r="8" spans="1:88" s="62" customFormat="1" ht="21" customHeight="1">
      <c r="A8" s="271" t="s">
        <v>129</v>
      </c>
      <c r="B8" s="272"/>
      <c r="C8" s="147"/>
      <c r="D8" s="61"/>
      <c r="E8" s="94"/>
      <c r="F8" s="94"/>
      <c r="G8" s="75"/>
      <c r="H8" s="63"/>
      <c r="CH8" s="67"/>
    </row>
    <row r="9" spans="1:88" s="65" customFormat="1" ht="14.25" customHeight="1">
      <c r="C9" s="112"/>
      <c r="G9" s="71"/>
      <c r="CH9" s="68"/>
    </row>
    <row r="10" spans="1:88" s="15" customFormat="1" ht="155.25" customHeight="1" thickBot="1">
      <c r="A10" s="77" t="s">
        <v>97</v>
      </c>
      <c r="B10" s="77" t="s">
        <v>98</v>
      </c>
      <c r="C10" s="77" t="s">
        <v>211</v>
      </c>
      <c r="D10" s="247" t="s">
        <v>219</v>
      </c>
      <c r="E10" s="248"/>
      <c r="F10" s="248"/>
      <c r="G10" s="249"/>
      <c r="H10" s="261" t="s">
        <v>212</v>
      </c>
      <c r="I10" s="262"/>
      <c r="J10" s="262"/>
      <c r="K10" s="262"/>
      <c r="L10" s="263"/>
      <c r="M10" s="247" t="s">
        <v>194</v>
      </c>
      <c r="N10" s="248"/>
      <c r="O10" s="248"/>
      <c r="P10" s="248"/>
      <c r="Q10" s="248"/>
      <c r="R10" s="248"/>
      <c r="S10" s="249"/>
      <c r="T10" s="247" t="s">
        <v>213</v>
      </c>
      <c r="U10" s="248"/>
      <c r="V10" s="248"/>
      <c r="W10" s="248"/>
      <c r="X10" s="249"/>
      <c r="Y10" s="247" t="s">
        <v>176</v>
      </c>
      <c r="Z10" s="248"/>
      <c r="AA10" s="248"/>
      <c r="AB10" s="248"/>
      <c r="AC10" s="248"/>
      <c r="AD10" s="248"/>
      <c r="AE10" s="248"/>
      <c r="AF10" s="248"/>
      <c r="AG10" s="249"/>
      <c r="AH10" s="247" t="s">
        <v>196</v>
      </c>
      <c r="AI10" s="248"/>
      <c r="AJ10" s="248"/>
      <c r="AK10" s="248"/>
      <c r="AL10" s="248"/>
      <c r="AM10" s="248"/>
      <c r="AN10" s="248"/>
      <c r="AO10" s="248"/>
      <c r="AP10" s="248"/>
      <c r="AQ10" s="249"/>
      <c r="AR10" s="247" t="s">
        <v>214</v>
      </c>
      <c r="AS10" s="248"/>
      <c r="AT10" s="248"/>
      <c r="AU10" s="248"/>
      <c r="AV10" s="249"/>
      <c r="AW10" s="247" t="s">
        <v>179</v>
      </c>
      <c r="AX10" s="248"/>
      <c r="AY10" s="248"/>
      <c r="AZ10" s="248"/>
      <c r="BA10" s="248"/>
      <c r="BB10" s="248"/>
      <c r="BC10" s="248"/>
      <c r="BD10" s="249"/>
      <c r="BE10" s="261" t="s">
        <v>215</v>
      </c>
      <c r="BF10" s="262"/>
      <c r="BG10" s="262"/>
      <c r="BH10" s="263"/>
      <c r="BI10" s="247" t="s">
        <v>216</v>
      </c>
      <c r="BJ10" s="248"/>
      <c r="BK10" s="248"/>
      <c r="BL10" s="248"/>
      <c r="BM10" s="249"/>
      <c r="BN10" s="247" t="s">
        <v>217</v>
      </c>
      <c r="BO10" s="248"/>
      <c r="BP10" s="248"/>
      <c r="BQ10" s="248"/>
      <c r="BR10" s="248"/>
      <c r="BS10" s="248"/>
      <c r="BT10" s="248"/>
      <c r="BU10" s="248"/>
      <c r="BV10" s="249"/>
      <c r="BW10" s="261" t="s">
        <v>197</v>
      </c>
      <c r="BX10" s="262"/>
      <c r="BY10" s="262"/>
      <c r="BZ10" s="262"/>
      <c r="CA10" s="262"/>
      <c r="CB10" s="263"/>
      <c r="CC10" s="247" t="s">
        <v>198</v>
      </c>
      <c r="CD10" s="248"/>
      <c r="CE10" s="248"/>
      <c r="CF10" s="248"/>
      <c r="CG10" s="249"/>
      <c r="CH10" s="20"/>
      <c r="CI10" s="273" t="s">
        <v>199</v>
      </c>
      <c r="CJ10" s="274"/>
    </row>
    <row r="11" spans="1:88" s="3" customFormat="1" ht="75.75" thickBot="1">
      <c r="A11" s="79" t="s">
        <v>99</v>
      </c>
      <c r="B11" s="79" t="s">
        <v>118</v>
      </c>
      <c r="C11" s="79" t="s">
        <v>103</v>
      </c>
      <c r="D11" s="80" t="s">
        <v>220</v>
      </c>
      <c r="E11" s="79" t="s">
        <v>221</v>
      </c>
      <c r="F11" s="79" t="s">
        <v>222</v>
      </c>
      <c r="G11" s="81" t="s">
        <v>223</v>
      </c>
      <c r="H11" s="118" t="s">
        <v>67</v>
      </c>
      <c r="I11" s="119" t="s">
        <v>63</v>
      </c>
      <c r="J11" s="119" t="s">
        <v>64</v>
      </c>
      <c r="K11" s="119" t="s">
        <v>65</v>
      </c>
      <c r="L11" s="120" t="s">
        <v>66</v>
      </c>
      <c r="M11" s="80" t="s">
        <v>40</v>
      </c>
      <c r="N11" s="79" t="s">
        <v>41</v>
      </c>
      <c r="O11" s="79" t="s">
        <v>42</v>
      </c>
      <c r="P11" s="79" t="s">
        <v>43</v>
      </c>
      <c r="Q11" s="79" t="s">
        <v>44</v>
      </c>
      <c r="R11" s="81" t="s">
        <v>45</v>
      </c>
      <c r="S11" s="79" t="s">
        <v>78</v>
      </c>
      <c r="T11" s="79" t="s">
        <v>0</v>
      </c>
      <c r="U11" s="79" t="s">
        <v>1</v>
      </c>
      <c r="V11" s="79" t="s">
        <v>52</v>
      </c>
      <c r="W11" s="81" t="s">
        <v>141</v>
      </c>
      <c r="X11" s="79" t="s">
        <v>77</v>
      </c>
      <c r="Y11" s="80" t="s">
        <v>61</v>
      </c>
      <c r="Z11" s="79" t="s">
        <v>74</v>
      </c>
      <c r="AA11" s="79" t="s">
        <v>3</v>
      </c>
      <c r="AB11" s="79" t="s">
        <v>4</v>
      </c>
      <c r="AC11" s="79" t="s">
        <v>190</v>
      </c>
      <c r="AD11" s="79" t="s">
        <v>47</v>
      </c>
      <c r="AE11" s="81" t="s">
        <v>111</v>
      </c>
      <c r="AF11" s="79" t="s">
        <v>87</v>
      </c>
      <c r="AG11" s="79" t="s">
        <v>79</v>
      </c>
      <c r="AH11" s="80" t="s">
        <v>50</v>
      </c>
      <c r="AI11" s="79" t="s">
        <v>8</v>
      </c>
      <c r="AJ11" s="79" t="s">
        <v>9</v>
      </c>
      <c r="AK11" s="79" t="s">
        <v>10</v>
      </c>
      <c r="AL11" s="79" t="s">
        <v>11</v>
      </c>
      <c r="AM11" s="79" t="s">
        <v>12</v>
      </c>
      <c r="AN11" s="79" t="s">
        <v>51</v>
      </c>
      <c r="AO11" s="79" t="s">
        <v>76</v>
      </c>
      <c r="AP11" s="81" t="s">
        <v>106</v>
      </c>
      <c r="AQ11" s="79" t="s">
        <v>80</v>
      </c>
      <c r="AR11" s="80" t="s">
        <v>53</v>
      </c>
      <c r="AS11" s="79" t="s">
        <v>13</v>
      </c>
      <c r="AT11" s="79" t="s">
        <v>178</v>
      </c>
      <c r="AU11" s="81" t="s">
        <v>107</v>
      </c>
      <c r="AV11" s="79" t="s">
        <v>81</v>
      </c>
      <c r="AW11" s="80" t="s">
        <v>48</v>
      </c>
      <c r="AX11" s="79" t="s">
        <v>5</v>
      </c>
      <c r="AY11" s="79" t="s">
        <v>6</v>
      </c>
      <c r="AZ11" s="79" t="s">
        <v>7</v>
      </c>
      <c r="BA11" s="79" t="s">
        <v>49</v>
      </c>
      <c r="BB11" s="79" t="s">
        <v>112</v>
      </c>
      <c r="BC11" s="81" t="s">
        <v>108</v>
      </c>
      <c r="BD11" s="81" t="s">
        <v>82</v>
      </c>
      <c r="BE11" s="118" t="s">
        <v>137</v>
      </c>
      <c r="BF11" s="119" t="s">
        <v>138</v>
      </c>
      <c r="BG11" s="119" t="s">
        <v>139</v>
      </c>
      <c r="BH11" s="120" t="s">
        <v>224</v>
      </c>
      <c r="BI11" s="80" t="s">
        <v>14</v>
      </c>
      <c r="BJ11" s="79" t="s">
        <v>15</v>
      </c>
      <c r="BK11" s="80" t="s">
        <v>113</v>
      </c>
      <c r="BL11" s="81" t="s">
        <v>109</v>
      </c>
      <c r="BM11" s="79" t="s">
        <v>84</v>
      </c>
      <c r="BN11" s="80" t="s">
        <v>85</v>
      </c>
      <c r="BO11" s="79" t="s">
        <v>55</v>
      </c>
      <c r="BP11" s="79" t="s">
        <v>56</v>
      </c>
      <c r="BQ11" s="79" t="s">
        <v>57</v>
      </c>
      <c r="BR11" s="79" t="s">
        <v>58</v>
      </c>
      <c r="BS11" s="79" t="s">
        <v>86</v>
      </c>
      <c r="BT11" s="79" t="s">
        <v>114</v>
      </c>
      <c r="BU11" s="81" t="s">
        <v>62</v>
      </c>
      <c r="BV11" s="81" t="s">
        <v>88</v>
      </c>
      <c r="BW11" s="118" t="s">
        <v>158</v>
      </c>
      <c r="BX11" s="142" t="s">
        <v>159</v>
      </c>
      <c r="BY11" s="142" t="s">
        <v>161</v>
      </c>
      <c r="BZ11" s="142" t="s">
        <v>160</v>
      </c>
      <c r="CA11" s="142" t="s">
        <v>162</v>
      </c>
      <c r="CB11" s="143" t="s">
        <v>163</v>
      </c>
      <c r="CC11" s="82" t="s">
        <v>148</v>
      </c>
      <c r="CD11" s="82" t="s">
        <v>149</v>
      </c>
      <c r="CE11" s="83" t="s">
        <v>151</v>
      </c>
      <c r="CF11" s="84" t="s">
        <v>121</v>
      </c>
      <c r="CG11" s="79" t="s">
        <v>192</v>
      </c>
      <c r="CH11" s="20"/>
      <c r="CI11" s="96" t="s">
        <v>105</v>
      </c>
      <c r="CJ11" s="97" t="s">
        <v>93</v>
      </c>
    </row>
    <row r="12" spans="1:88" ht="20.100000000000001" customHeight="1" outlineLevel="1" thickBot="1">
      <c r="A12" s="43" t="s">
        <v>225</v>
      </c>
      <c r="B12" s="5">
        <v>5150</v>
      </c>
      <c r="C12" s="10" t="s">
        <v>68</v>
      </c>
      <c r="D12" s="41">
        <v>0</v>
      </c>
      <c r="E12" s="41">
        <v>0</v>
      </c>
      <c r="F12" s="113">
        <v>0</v>
      </c>
      <c r="G12" s="115">
        <f>SUM(Table4234[[#This Row],[Involuntary Holds for Child/Adolescent 
(0-17 Years) ]:[Involuntary Holds for Age Group Unknown]])</f>
        <v>0</v>
      </c>
      <c r="H12" s="121">
        <v>0</v>
      </c>
      <c r="I12" s="42">
        <v>0</v>
      </c>
      <c r="J12" s="42">
        <v>0</v>
      </c>
      <c r="K12" s="42">
        <v>0</v>
      </c>
      <c r="L12" s="122">
        <v>0</v>
      </c>
      <c r="M12" s="42">
        <v>0</v>
      </c>
      <c r="N12" s="43">
        <v>0</v>
      </c>
      <c r="O12" s="43">
        <v>0</v>
      </c>
      <c r="P12" s="43">
        <v>0</v>
      </c>
      <c r="Q12" s="43">
        <v>0</v>
      </c>
      <c r="R12" s="43">
        <v>0</v>
      </c>
      <c r="S12" s="26">
        <f>SUM(Table4234[[#This Row],[Children - Adolescents (0-17)]:[Unknown Age]])</f>
        <v>0</v>
      </c>
      <c r="T12" s="43">
        <v>0</v>
      </c>
      <c r="U12" s="43">
        <v>0</v>
      </c>
      <c r="V12" s="43">
        <v>0</v>
      </c>
      <c r="W12" s="43">
        <v>0</v>
      </c>
      <c r="X12" s="26">
        <f>SUM(Table4234[[#This Row],[Male]:[ Declined to State]])</f>
        <v>0</v>
      </c>
      <c r="Y12" s="42">
        <v>0</v>
      </c>
      <c r="Z12" s="42">
        <v>0</v>
      </c>
      <c r="AA12" s="42">
        <v>0</v>
      </c>
      <c r="AB12" s="42">
        <v>0</v>
      </c>
      <c r="AC12" s="42">
        <v>0</v>
      </c>
      <c r="AD12" s="42">
        <v>0</v>
      </c>
      <c r="AE12" s="42">
        <v>0</v>
      </c>
      <c r="AF12" s="42">
        <v>0</v>
      </c>
      <c r="AG12" s="26">
        <f>SUM(Table4234[[#This Row],[Male2]:[Declined to State2]])</f>
        <v>0</v>
      </c>
      <c r="AH12" s="42">
        <v>0</v>
      </c>
      <c r="AI12" s="42">
        <v>0</v>
      </c>
      <c r="AJ12" s="42">
        <v>0</v>
      </c>
      <c r="AK12" s="42">
        <v>0</v>
      </c>
      <c r="AL12" s="42">
        <v>0</v>
      </c>
      <c r="AM12" s="42">
        <v>0</v>
      </c>
      <c r="AN12" s="42">
        <v>0</v>
      </c>
      <c r="AO12" s="42">
        <v>0</v>
      </c>
      <c r="AP12" s="42">
        <v>0</v>
      </c>
      <c r="AQ12" s="26">
        <f>SUM(Table4234[[#This Row],[American Indian - Alaska Native]:[Declined to State3]])</f>
        <v>0</v>
      </c>
      <c r="AR12" s="42">
        <v>0</v>
      </c>
      <c r="AS12" s="42">
        <v>0</v>
      </c>
      <c r="AT12" s="42">
        <v>0</v>
      </c>
      <c r="AU12" s="42">
        <v>0</v>
      </c>
      <c r="AV12" s="26">
        <f>SUM(Table4234[[#This Row],[Not Hispanic or  Not Latino]:[Declined to State4]])</f>
        <v>0</v>
      </c>
      <c r="AW12" s="42">
        <v>0</v>
      </c>
      <c r="AX12" s="42">
        <v>0</v>
      </c>
      <c r="AY12" s="42">
        <v>0</v>
      </c>
      <c r="AZ12" s="42">
        <v>0</v>
      </c>
      <c r="BA12" s="42">
        <v>0</v>
      </c>
      <c r="BB12" s="42">
        <v>0</v>
      </c>
      <c r="BC12" s="42">
        <v>0</v>
      </c>
      <c r="BD12" s="132">
        <f>SUM(Table4234[[#This Row],[Straight - Heterosexual]:[Declined to State5]])</f>
        <v>0</v>
      </c>
      <c r="BE12" s="121">
        <v>0</v>
      </c>
      <c r="BF12" s="43">
        <v>0</v>
      </c>
      <c r="BG12" s="42">
        <v>0</v>
      </c>
      <c r="BH12" s="123">
        <v>0</v>
      </c>
      <c r="BI12" s="42">
        <v>0</v>
      </c>
      <c r="BJ12" s="42">
        <v>0</v>
      </c>
      <c r="BK12" s="42">
        <v>0</v>
      </c>
      <c r="BL12" s="42">
        <v>0</v>
      </c>
      <c r="BM12" s="26">
        <f>SUM(Table4234[[#This Row],[Non-Veteran]:[Declined to State6]])</f>
        <v>0</v>
      </c>
      <c r="BN12" s="42">
        <v>0</v>
      </c>
      <c r="BO12" s="42">
        <v>0</v>
      </c>
      <c r="BP12" s="42">
        <v>0</v>
      </c>
      <c r="BQ12" s="42">
        <v>0</v>
      </c>
      <c r="BR12" s="42">
        <v>0</v>
      </c>
      <c r="BS12" s="42">
        <v>0</v>
      </c>
      <c r="BT12" s="42">
        <v>0</v>
      </c>
      <c r="BU12" s="42">
        <v>0</v>
      </c>
      <c r="BV12" s="115">
        <f>SUM(Table4234[[#This Row],[Stable Housed]:[Declined to State7]])</f>
        <v>0</v>
      </c>
      <c r="BW12" s="121">
        <v>0</v>
      </c>
      <c r="BX12" s="42">
        <v>0</v>
      </c>
      <c r="BY12" s="42">
        <v>0</v>
      </c>
      <c r="BZ12" s="42">
        <v>0</v>
      </c>
      <c r="CA12" s="42">
        <v>0</v>
      </c>
      <c r="CB12" s="122">
        <v>0</v>
      </c>
      <c r="CC12" s="42">
        <v>0</v>
      </c>
      <c r="CD12" s="42">
        <v>0</v>
      </c>
      <c r="CE12" s="42">
        <v>0</v>
      </c>
      <c r="CF12" s="42">
        <v>0</v>
      </c>
      <c r="CG12" s="26">
        <f>SUM(Table4234[[#This Row],[Private 
(HMO, PPO, DOD, Tricare)]:[Unknown - Not Reported]])</f>
        <v>0</v>
      </c>
      <c r="CH12" s="20"/>
      <c r="CI12" s="46" t="s">
        <v>16</v>
      </c>
      <c r="CJ12" s="47">
        <v>0</v>
      </c>
    </row>
    <row r="13" spans="1:88" ht="20.100000000000001" customHeight="1" outlineLevel="1" thickBot="1">
      <c r="A13" s="43" t="s">
        <v>225</v>
      </c>
      <c r="B13" s="5">
        <v>5150</v>
      </c>
      <c r="C13" s="10" t="s">
        <v>69</v>
      </c>
      <c r="D13" s="41">
        <v>0</v>
      </c>
      <c r="E13" s="41">
        <v>0</v>
      </c>
      <c r="F13" s="113">
        <v>0</v>
      </c>
      <c r="G13" s="115">
        <f>SUM(Table4234[[#This Row],[Involuntary Holds for Child/Adolescent 
(0-17 Years) ]:[Involuntary Holds for Age Group Unknown]])</f>
        <v>0</v>
      </c>
      <c r="H13" s="121">
        <v>0</v>
      </c>
      <c r="I13" s="43">
        <v>0</v>
      </c>
      <c r="J13" s="43">
        <v>0</v>
      </c>
      <c r="K13" s="43">
        <v>0</v>
      </c>
      <c r="L13" s="123">
        <v>0</v>
      </c>
      <c r="M13" s="42">
        <v>0</v>
      </c>
      <c r="N13" s="43">
        <v>0</v>
      </c>
      <c r="O13" s="43">
        <v>0</v>
      </c>
      <c r="P13" s="43">
        <v>0</v>
      </c>
      <c r="Q13" s="43">
        <v>0</v>
      </c>
      <c r="R13" s="43">
        <v>0</v>
      </c>
      <c r="S13" s="28">
        <f>SUM(Table4234[[#This Row],[Children - Adolescents (0-17)]:[Unknown Age]])</f>
        <v>0</v>
      </c>
      <c r="T13" s="43">
        <v>0</v>
      </c>
      <c r="U13" s="43">
        <v>0</v>
      </c>
      <c r="V13" s="43">
        <v>0</v>
      </c>
      <c r="W13" s="43">
        <v>0</v>
      </c>
      <c r="X13" s="28">
        <f>SUM(Table4234[[#This Row],[Male]:[ Declined to State]])</f>
        <v>0</v>
      </c>
      <c r="Y13" s="42">
        <v>0</v>
      </c>
      <c r="Z13" s="42">
        <v>0</v>
      </c>
      <c r="AA13" s="42">
        <v>0</v>
      </c>
      <c r="AB13" s="42">
        <v>0</v>
      </c>
      <c r="AC13" s="42">
        <v>0</v>
      </c>
      <c r="AD13" s="42">
        <v>0</v>
      </c>
      <c r="AE13" s="42">
        <v>0</v>
      </c>
      <c r="AF13" s="42">
        <v>0</v>
      </c>
      <c r="AG13" s="28">
        <f>SUM(Table4234[[#This Row],[Male2]:[Declined to State2]])</f>
        <v>0</v>
      </c>
      <c r="AH13" s="42">
        <v>0</v>
      </c>
      <c r="AI13" s="42">
        <v>0</v>
      </c>
      <c r="AJ13" s="42">
        <v>0</v>
      </c>
      <c r="AK13" s="42">
        <v>0</v>
      </c>
      <c r="AL13" s="42">
        <v>0</v>
      </c>
      <c r="AM13" s="42">
        <v>0</v>
      </c>
      <c r="AN13" s="42">
        <v>0</v>
      </c>
      <c r="AO13" s="42">
        <v>0</v>
      </c>
      <c r="AP13" s="42">
        <v>0</v>
      </c>
      <c r="AQ13" s="28">
        <f>SUM(Table4234[[#This Row],[American Indian - Alaska Native]:[Declined to State3]])</f>
        <v>0</v>
      </c>
      <c r="AR13" s="42">
        <v>0</v>
      </c>
      <c r="AS13" s="42">
        <v>0</v>
      </c>
      <c r="AT13" s="42">
        <v>0</v>
      </c>
      <c r="AU13" s="42">
        <v>0</v>
      </c>
      <c r="AV13" s="28">
        <f>SUM(Table4234[[#This Row],[Not Hispanic or  Not Latino]:[Declined to State4]])</f>
        <v>0</v>
      </c>
      <c r="AW13" s="42">
        <v>0</v>
      </c>
      <c r="AX13" s="42">
        <v>0</v>
      </c>
      <c r="AY13" s="42">
        <v>0</v>
      </c>
      <c r="AZ13" s="42">
        <v>0</v>
      </c>
      <c r="BA13" s="42">
        <v>0</v>
      </c>
      <c r="BB13" s="42">
        <v>0</v>
      </c>
      <c r="BC13" s="42">
        <v>0</v>
      </c>
      <c r="BD13" s="133">
        <f>SUM(Table4234[[#This Row],[Straight - Heterosexual]:[Declined to State5]])</f>
        <v>0</v>
      </c>
      <c r="BE13" s="121">
        <v>0</v>
      </c>
      <c r="BF13" s="43">
        <v>0</v>
      </c>
      <c r="BG13" s="42">
        <v>0</v>
      </c>
      <c r="BH13" s="123">
        <v>0</v>
      </c>
      <c r="BI13" s="42">
        <v>0</v>
      </c>
      <c r="BJ13" s="42">
        <v>0</v>
      </c>
      <c r="BK13" s="42">
        <v>0</v>
      </c>
      <c r="BL13" s="42">
        <v>0</v>
      </c>
      <c r="BM13" s="28">
        <f>SUM(Table4234[[#This Row],[Non-Veteran]:[Declined to State6]])</f>
        <v>0</v>
      </c>
      <c r="BN13" s="42">
        <v>0</v>
      </c>
      <c r="BO13" s="42">
        <v>0</v>
      </c>
      <c r="BP13" s="42">
        <v>0</v>
      </c>
      <c r="BQ13" s="42">
        <v>0</v>
      </c>
      <c r="BR13" s="42">
        <v>0</v>
      </c>
      <c r="BS13" s="42">
        <v>0</v>
      </c>
      <c r="BT13" s="42">
        <v>0</v>
      </c>
      <c r="BU13" s="42">
        <v>0</v>
      </c>
      <c r="BV13" s="140">
        <f>SUM(Table4234[[#This Row],[Stable Housed]:[Declined to State7]])</f>
        <v>0</v>
      </c>
      <c r="BW13" s="121">
        <v>0</v>
      </c>
      <c r="BX13" s="42">
        <v>0</v>
      </c>
      <c r="BY13" s="42">
        <v>0</v>
      </c>
      <c r="BZ13" s="42">
        <v>0</v>
      </c>
      <c r="CA13" s="42">
        <v>0</v>
      </c>
      <c r="CB13" s="122">
        <v>0</v>
      </c>
      <c r="CC13" s="42">
        <v>0</v>
      </c>
      <c r="CD13" s="42">
        <v>0</v>
      </c>
      <c r="CE13" s="42">
        <v>0</v>
      </c>
      <c r="CF13" s="42">
        <v>0</v>
      </c>
      <c r="CG13" s="26">
        <f>SUM(Table4234[[#This Row],[Private 
(HMO, PPO, DOD, Tricare)]:[Unknown - Not Reported]])</f>
        <v>0</v>
      </c>
      <c r="CH13" s="20"/>
      <c r="CI13" s="48" t="s">
        <v>147</v>
      </c>
      <c r="CJ13" s="49">
        <v>0</v>
      </c>
    </row>
    <row r="14" spans="1:88" ht="20.100000000000001" customHeight="1" outlineLevel="1" thickBot="1">
      <c r="A14" s="43" t="s">
        <v>225</v>
      </c>
      <c r="B14" s="5">
        <v>5250</v>
      </c>
      <c r="C14" s="10" t="s">
        <v>70</v>
      </c>
      <c r="D14" s="41">
        <v>0</v>
      </c>
      <c r="E14" s="41">
        <v>0</v>
      </c>
      <c r="F14" s="113">
        <v>0</v>
      </c>
      <c r="G14" s="115">
        <f>SUM(Table4234[[#This Row],[Involuntary Holds for Child/Adolescent 
(0-17 Years) ]:[Involuntary Holds for Age Group Unknown]])</f>
        <v>0</v>
      </c>
      <c r="H14" s="121">
        <v>0</v>
      </c>
      <c r="I14" s="42">
        <v>0</v>
      </c>
      <c r="J14" s="42">
        <v>0</v>
      </c>
      <c r="K14" s="42">
        <v>0</v>
      </c>
      <c r="L14" s="122">
        <v>0</v>
      </c>
      <c r="M14" s="42">
        <v>0</v>
      </c>
      <c r="N14" s="43">
        <v>0</v>
      </c>
      <c r="O14" s="43">
        <v>0</v>
      </c>
      <c r="P14" s="43">
        <v>0</v>
      </c>
      <c r="Q14" s="43">
        <v>0</v>
      </c>
      <c r="R14" s="43">
        <v>0</v>
      </c>
      <c r="S14" s="28">
        <f>SUM(Table4234[[#This Row],[Children - Adolescents (0-17)]:[Unknown Age]])</f>
        <v>0</v>
      </c>
      <c r="T14" s="43">
        <v>0</v>
      </c>
      <c r="U14" s="43">
        <v>0</v>
      </c>
      <c r="V14" s="43">
        <v>0</v>
      </c>
      <c r="W14" s="43">
        <v>0</v>
      </c>
      <c r="X14" s="28">
        <f>SUM(Table4234[[#This Row],[Male]:[ Declined to State]])</f>
        <v>0</v>
      </c>
      <c r="Y14" s="42">
        <v>0</v>
      </c>
      <c r="Z14" s="42">
        <v>0</v>
      </c>
      <c r="AA14" s="42">
        <v>0</v>
      </c>
      <c r="AB14" s="42">
        <v>0</v>
      </c>
      <c r="AC14" s="42">
        <v>0</v>
      </c>
      <c r="AD14" s="42">
        <v>0</v>
      </c>
      <c r="AE14" s="42">
        <v>0</v>
      </c>
      <c r="AF14" s="42">
        <v>0</v>
      </c>
      <c r="AG14" s="28">
        <f>SUM(Table4234[[#This Row],[Male2]:[Declined to State2]])</f>
        <v>0</v>
      </c>
      <c r="AH14" s="42">
        <v>0</v>
      </c>
      <c r="AI14" s="42">
        <v>0</v>
      </c>
      <c r="AJ14" s="42">
        <v>0</v>
      </c>
      <c r="AK14" s="42">
        <v>0</v>
      </c>
      <c r="AL14" s="42">
        <v>0</v>
      </c>
      <c r="AM14" s="42">
        <v>0</v>
      </c>
      <c r="AN14" s="42">
        <v>0</v>
      </c>
      <c r="AO14" s="42">
        <v>0</v>
      </c>
      <c r="AP14" s="42">
        <v>0</v>
      </c>
      <c r="AQ14" s="28">
        <f>SUM(Table4234[[#This Row],[American Indian - Alaska Native]:[Declined to State3]])</f>
        <v>0</v>
      </c>
      <c r="AR14" s="42">
        <v>0</v>
      </c>
      <c r="AS14" s="42">
        <v>0</v>
      </c>
      <c r="AT14" s="42">
        <v>0</v>
      </c>
      <c r="AU14" s="42">
        <v>0</v>
      </c>
      <c r="AV14" s="28">
        <f>SUM(Table4234[[#This Row],[Not Hispanic or  Not Latino]:[Declined to State4]])</f>
        <v>0</v>
      </c>
      <c r="AW14" s="42">
        <v>0</v>
      </c>
      <c r="AX14" s="42">
        <v>0</v>
      </c>
      <c r="AY14" s="42">
        <v>0</v>
      </c>
      <c r="AZ14" s="42">
        <v>0</v>
      </c>
      <c r="BA14" s="42">
        <v>0</v>
      </c>
      <c r="BB14" s="42">
        <v>0</v>
      </c>
      <c r="BC14" s="42">
        <v>0</v>
      </c>
      <c r="BD14" s="133">
        <f>SUM(Table4234[[#This Row],[Straight - Heterosexual]:[Declined to State5]])</f>
        <v>0</v>
      </c>
      <c r="BE14" s="121">
        <v>0</v>
      </c>
      <c r="BF14" s="43">
        <v>0</v>
      </c>
      <c r="BG14" s="42">
        <v>0</v>
      </c>
      <c r="BH14" s="123">
        <v>0</v>
      </c>
      <c r="BI14" s="42">
        <v>0</v>
      </c>
      <c r="BJ14" s="42">
        <v>0</v>
      </c>
      <c r="BK14" s="42">
        <v>0</v>
      </c>
      <c r="BL14" s="42">
        <v>0</v>
      </c>
      <c r="BM14" s="28">
        <f>SUM(Table4234[[#This Row],[Non-Veteran]:[Declined to State6]])</f>
        <v>0</v>
      </c>
      <c r="BN14" s="42">
        <v>0</v>
      </c>
      <c r="BO14" s="42">
        <v>0</v>
      </c>
      <c r="BP14" s="42">
        <v>0</v>
      </c>
      <c r="BQ14" s="42">
        <v>0</v>
      </c>
      <c r="BR14" s="42">
        <v>0</v>
      </c>
      <c r="BS14" s="42">
        <v>0</v>
      </c>
      <c r="BT14" s="42">
        <v>0</v>
      </c>
      <c r="BU14" s="42">
        <v>0</v>
      </c>
      <c r="BV14" s="140">
        <f>SUM(Table4234[[#This Row],[Stable Housed]:[Declined to State7]])</f>
        <v>0</v>
      </c>
      <c r="BW14" s="121">
        <v>0</v>
      </c>
      <c r="BX14" s="42">
        <v>0</v>
      </c>
      <c r="BY14" s="42">
        <v>0</v>
      </c>
      <c r="BZ14" s="42">
        <v>0</v>
      </c>
      <c r="CA14" s="42">
        <v>0</v>
      </c>
      <c r="CB14" s="122">
        <v>0</v>
      </c>
      <c r="CC14" s="42">
        <v>0</v>
      </c>
      <c r="CD14" s="42">
        <v>0</v>
      </c>
      <c r="CE14" s="42">
        <v>0</v>
      </c>
      <c r="CF14" s="42">
        <v>0</v>
      </c>
      <c r="CG14" s="26">
        <f>SUM(Table4234[[#This Row],[Private 
(HMO, PPO, DOD, Tricare)]:[Unknown - Not Reported]])</f>
        <v>0</v>
      </c>
      <c r="CH14" s="20"/>
      <c r="CI14" s="48" t="s">
        <v>39</v>
      </c>
      <c r="CJ14" s="49">
        <v>0</v>
      </c>
    </row>
    <row r="15" spans="1:88" ht="20.100000000000001" customHeight="1" outlineLevel="1" thickBot="1">
      <c r="A15" s="43" t="s">
        <v>225</v>
      </c>
      <c r="B15" s="5">
        <v>5260</v>
      </c>
      <c r="C15" s="10" t="s">
        <v>71</v>
      </c>
      <c r="D15" s="41">
        <v>0</v>
      </c>
      <c r="E15" s="41">
        <v>0</v>
      </c>
      <c r="F15" s="113">
        <v>0</v>
      </c>
      <c r="G15" s="115">
        <f>SUM(Table4234[[#This Row],[Involuntary Holds for Child/Adolescent 
(0-17 Years) ]:[Involuntary Holds for Age Group Unknown]])</f>
        <v>0</v>
      </c>
      <c r="H15" s="121">
        <v>0</v>
      </c>
      <c r="I15" s="42">
        <v>0</v>
      </c>
      <c r="J15" s="42">
        <v>0</v>
      </c>
      <c r="K15" s="42">
        <v>0</v>
      </c>
      <c r="L15" s="122">
        <v>0</v>
      </c>
      <c r="M15" s="42">
        <v>0</v>
      </c>
      <c r="N15" s="43">
        <v>0</v>
      </c>
      <c r="O15" s="43">
        <v>0</v>
      </c>
      <c r="P15" s="43">
        <v>0</v>
      </c>
      <c r="Q15" s="43">
        <v>0</v>
      </c>
      <c r="R15" s="43">
        <v>0</v>
      </c>
      <c r="S15" s="28">
        <f>SUM(Table4234[[#This Row],[Children - Adolescents (0-17)]:[Unknown Age]])</f>
        <v>0</v>
      </c>
      <c r="T15" s="43">
        <v>0</v>
      </c>
      <c r="U15" s="43">
        <v>0</v>
      </c>
      <c r="V15" s="43">
        <v>0</v>
      </c>
      <c r="W15" s="43">
        <v>0</v>
      </c>
      <c r="X15" s="28">
        <f>SUM(Table4234[[#This Row],[Male]:[ Declined to State]])</f>
        <v>0</v>
      </c>
      <c r="Y15" s="42">
        <v>0</v>
      </c>
      <c r="Z15" s="42">
        <v>0</v>
      </c>
      <c r="AA15" s="42">
        <v>0</v>
      </c>
      <c r="AB15" s="42">
        <v>0</v>
      </c>
      <c r="AC15" s="42">
        <v>0</v>
      </c>
      <c r="AD15" s="42">
        <v>0</v>
      </c>
      <c r="AE15" s="42">
        <v>0</v>
      </c>
      <c r="AF15" s="42">
        <v>0</v>
      </c>
      <c r="AG15" s="28">
        <f>SUM(Table4234[[#This Row],[Male2]:[Declined to State2]])</f>
        <v>0</v>
      </c>
      <c r="AH15" s="42">
        <v>0</v>
      </c>
      <c r="AI15" s="42">
        <v>0</v>
      </c>
      <c r="AJ15" s="42">
        <v>0</v>
      </c>
      <c r="AK15" s="42">
        <v>0</v>
      </c>
      <c r="AL15" s="42">
        <v>0</v>
      </c>
      <c r="AM15" s="42">
        <v>0</v>
      </c>
      <c r="AN15" s="42">
        <v>0</v>
      </c>
      <c r="AO15" s="42">
        <v>0</v>
      </c>
      <c r="AP15" s="42">
        <v>0</v>
      </c>
      <c r="AQ15" s="28">
        <f>SUM(Table4234[[#This Row],[American Indian - Alaska Native]:[Declined to State3]])</f>
        <v>0</v>
      </c>
      <c r="AR15" s="42">
        <v>0</v>
      </c>
      <c r="AS15" s="42">
        <v>0</v>
      </c>
      <c r="AT15" s="42">
        <v>0</v>
      </c>
      <c r="AU15" s="42">
        <v>0</v>
      </c>
      <c r="AV15" s="28">
        <f>SUM(Table4234[[#This Row],[Not Hispanic or  Not Latino]:[Declined to State4]])</f>
        <v>0</v>
      </c>
      <c r="AW15" s="42">
        <v>0</v>
      </c>
      <c r="AX15" s="42">
        <v>0</v>
      </c>
      <c r="AY15" s="42">
        <v>0</v>
      </c>
      <c r="AZ15" s="42">
        <v>0</v>
      </c>
      <c r="BA15" s="42">
        <v>0</v>
      </c>
      <c r="BB15" s="42">
        <v>0</v>
      </c>
      <c r="BC15" s="42">
        <v>0</v>
      </c>
      <c r="BD15" s="133">
        <f>SUM(Table4234[[#This Row],[Straight - Heterosexual]:[Declined to State5]])</f>
        <v>0</v>
      </c>
      <c r="BE15" s="121">
        <v>0</v>
      </c>
      <c r="BF15" s="43">
        <v>0</v>
      </c>
      <c r="BG15" s="42">
        <v>0</v>
      </c>
      <c r="BH15" s="123">
        <v>0</v>
      </c>
      <c r="BI15" s="42">
        <v>0</v>
      </c>
      <c r="BJ15" s="42">
        <v>0</v>
      </c>
      <c r="BK15" s="42">
        <v>0</v>
      </c>
      <c r="BL15" s="42">
        <v>0</v>
      </c>
      <c r="BM15" s="28">
        <f>SUM(Table4234[[#This Row],[Non-Veteran]:[Declined to State6]])</f>
        <v>0</v>
      </c>
      <c r="BN15" s="42">
        <v>0</v>
      </c>
      <c r="BO15" s="42">
        <v>0</v>
      </c>
      <c r="BP15" s="42">
        <v>0</v>
      </c>
      <c r="BQ15" s="42">
        <v>0</v>
      </c>
      <c r="BR15" s="42">
        <v>0</v>
      </c>
      <c r="BS15" s="42">
        <v>0</v>
      </c>
      <c r="BT15" s="42">
        <v>0</v>
      </c>
      <c r="BU15" s="42">
        <v>0</v>
      </c>
      <c r="BV15" s="140">
        <f>SUM(Table4234[[#This Row],[Stable Housed]:[Declined to State7]])</f>
        <v>0</v>
      </c>
      <c r="BW15" s="121">
        <v>0</v>
      </c>
      <c r="BX15" s="42">
        <v>0</v>
      </c>
      <c r="BY15" s="42">
        <v>0</v>
      </c>
      <c r="BZ15" s="42">
        <v>0</v>
      </c>
      <c r="CA15" s="42">
        <v>0</v>
      </c>
      <c r="CB15" s="122">
        <v>0</v>
      </c>
      <c r="CC15" s="42">
        <v>0</v>
      </c>
      <c r="CD15" s="42">
        <v>0</v>
      </c>
      <c r="CE15" s="42">
        <v>0</v>
      </c>
      <c r="CF15" s="42">
        <v>0</v>
      </c>
      <c r="CG15" s="26">
        <f>SUM(Table4234[[#This Row],[Private 
(HMO, PPO, DOD, Tricare)]:[Unknown - Not Reported]])</f>
        <v>0</v>
      </c>
      <c r="CH15" s="20"/>
      <c r="CI15" s="48"/>
      <c r="CJ15" s="49"/>
    </row>
    <row r="16" spans="1:88" ht="20.100000000000001" customHeight="1" outlineLevel="1" thickBot="1">
      <c r="A16" s="43" t="s">
        <v>225</v>
      </c>
      <c r="B16" s="5">
        <v>5270.15</v>
      </c>
      <c r="C16" s="10" t="s">
        <v>72</v>
      </c>
      <c r="D16" s="41">
        <v>0</v>
      </c>
      <c r="E16" s="41">
        <v>0</v>
      </c>
      <c r="F16" s="113">
        <v>0</v>
      </c>
      <c r="G16" s="115">
        <f>SUM(Table4234[[#This Row],[Involuntary Holds for Child/Adolescent 
(0-17 Years) ]:[Involuntary Holds for Age Group Unknown]])</f>
        <v>0</v>
      </c>
      <c r="H16" s="121">
        <v>0</v>
      </c>
      <c r="I16" s="42">
        <v>0</v>
      </c>
      <c r="J16" s="42">
        <v>0</v>
      </c>
      <c r="K16" s="42">
        <v>0</v>
      </c>
      <c r="L16" s="122">
        <v>0</v>
      </c>
      <c r="M16" s="42">
        <v>0</v>
      </c>
      <c r="N16" s="43">
        <v>0</v>
      </c>
      <c r="O16" s="43">
        <v>0</v>
      </c>
      <c r="P16" s="43">
        <v>0</v>
      </c>
      <c r="Q16" s="43">
        <v>0</v>
      </c>
      <c r="R16" s="43">
        <v>0</v>
      </c>
      <c r="S16" s="28">
        <f>SUM(Table4234[[#This Row],[Children - Adolescents (0-17)]:[Unknown Age]])</f>
        <v>0</v>
      </c>
      <c r="T16" s="43">
        <v>0</v>
      </c>
      <c r="U16" s="43">
        <v>0</v>
      </c>
      <c r="V16" s="43">
        <v>0</v>
      </c>
      <c r="W16" s="43">
        <v>0</v>
      </c>
      <c r="X16" s="28">
        <f>SUM(Table4234[[#This Row],[Male]:[ Declined to State]])</f>
        <v>0</v>
      </c>
      <c r="Y16" s="42">
        <v>0</v>
      </c>
      <c r="Z16" s="42">
        <v>0</v>
      </c>
      <c r="AA16" s="42">
        <v>0</v>
      </c>
      <c r="AB16" s="42">
        <v>0</v>
      </c>
      <c r="AC16" s="42">
        <v>0</v>
      </c>
      <c r="AD16" s="42">
        <v>0</v>
      </c>
      <c r="AE16" s="42">
        <v>0</v>
      </c>
      <c r="AF16" s="42">
        <v>0</v>
      </c>
      <c r="AG16" s="28">
        <f>SUM(Table4234[[#This Row],[Male2]:[Declined to State2]])</f>
        <v>0</v>
      </c>
      <c r="AH16" s="42">
        <v>0</v>
      </c>
      <c r="AI16" s="42">
        <v>0</v>
      </c>
      <c r="AJ16" s="42">
        <v>0</v>
      </c>
      <c r="AK16" s="42">
        <v>0</v>
      </c>
      <c r="AL16" s="42">
        <v>0</v>
      </c>
      <c r="AM16" s="42">
        <v>0</v>
      </c>
      <c r="AN16" s="42">
        <v>0</v>
      </c>
      <c r="AO16" s="42">
        <v>0</v>
      </c>
      <c r="AP16" s="42">
        <v>0</v>
      </c>
      <c r="AQ16" s="28">
        <f>SUM(Table4234[[#This Row],[American Indian - Alaska Native]:[Declined to State3]])</f>
        <v>0</v>
      </c>
      <c r="AR16" s="42">
        <v>0</v>
      </c>
      <c r="AS16" s="42">
        <v>0</v>
      </c>
      <c r="AT16" s="42">
        <v>0</v>
      </c>
      <c r="AU16" s="42">
        <v>0</v>
      </c>
      <c r="AV16" s="28">
        <f>SUM(Table4234[[#This Row],[Not Hispanic or  Not Latino]:[Declined to State4]])</f>
        <v>0</v>
      </c>
      <c r="AW16" s="42">
        <v>0</v>
      </c>
      <c r="AX16" s="42">
        <v>0</v>
      </c>
      <c r="AY16" s="42">
        <v>0</v>
      </c>
      <c r="AZ16" s="42">
        <v>0</v>
      </c>
      <c r="BA16" s="42">
        <v>0</v>
      </c>
      <c r="BB16" s="42">
        <v>0</v>
      </c>
      <c r="BC16" s="42">
        <v>0</v>
      </c>
      <c r="BD16" s="133">
        <f>SUM(Table4234[[#This Row],[Straight - Heterosexual]:[Declined to State5]])</f>
        <v>0</v>
      </c>
      <c r="BE16" s="121">
        <v>0</v>
      </c>
      <c r="BF16" s="43">
        <v>0</v>
      </c>
      <c r="BG16" s="42">
        <v>0</v>
      </c>
      <c r="BH16" s="123">
        <v>0</v>
      </c>
      <c r="BI16" s="42">
        <v>0</v>
      </c>
      <c r="BJ16" s="42">
        <v>0</v>
      </c>
      <c r="BK16" s="42">
        <v>0</v>
      </c>
      <c r="BL16" s="42">
        <v>0</v>
      </c>
      <c r="BM16" s="28">
        <f>SUM(Table4234[[#This Row],[Non-Veteran]:[Declined to State6]])</f>
        <v>0</v>
      </c>
      <c r="BN16" s="42">
        <v>0</v>
      </c>
      <c r="BO16" s="42">
        <v>0</v>
      </c>
      <c r="BP16" s="42">
        <v>0</v>
      </c>
      <c r="BQ16" s="42">
        <v>0</v>
      </c>
      <c r="BR16" s="42">
        <v>0</v>
      </c>
      <c r="BS16" s="42">
        <v>0</v>
      </c>
      <c r="BT16" s="42">
        <v>0</v>
      </c>
      <c r="BU16" s="42">
        <v>0</v>
      </c>
      <c r="BV16" s="140">
        <f>SUM(Table4234[[#This Row],[Stable Housed]:[Declined to State7]])</f>
        <v>0</v>
      </c>
      <c r="BW16" s="121">
        <v>0</v>
      </c>
      <c r="BX16" s="42">
        <v>0</v>
      </c>
      <c r="BY16" s="42">
        <v>0</v>
      </c>
      <c r="BZ16" s="42">
        <v>0</v>
      </c>
      <c r="CA16" s="42">
        <v>0</v>
      </c>
      <c r="CB16" s="122">
        <v>0</v>
      </c>
      <c r="CC16" s="42">
        <v>0</v>
      </c>
      <c r="CD16" s="42">
        <v>0</v>
      </c>
      <c r="CE16" s="42">
        <v>0</v>
      </c>
      <c r="CF16" s="42">
        <v>0</v>
      </c>
      <c r="CG16" s="26">
        <f>SUM(Table4234[[#This Row],[Private 
(HMO, PPO, DOD, Tricare)]:[Unknown - Not Reported]])</f>
        <v>0</v>
      </c>
      <c r="CH16" s="20"/>
      <c r="CI16" s="48"/>
      <c r="CJ16" s="49"/>
    </row>
    <row r="17" spans="1:88" ht="20.100000000000001" customHeight="1" outlineLevel="1" thickBot="1">
      <c r="A17" s="43" t="s">
        <v>225</v>
      </c>
      <c r="B17" s="11">
        <v>5270.7</v>
      </c>
      <c r="C17" s="10" t="s">
        <v>73</v>
      </c>
      <c r="D17" s="41">
        <v>0</v>
      </c>
      <c r="E17" s="41">
        <v>0</v>
      </c>
      <c r="F17" s="113">
        <v>0</v>
      </c>
      <c r="G17" s="115">
        <f>SUM(Table4234[[#This Row],[Involuntary Holds for Child/Adolescent 
(0-17 Years) ]:[Involuntary Holds for Age Group Unknown]])</f>
        <v>0</v>
      </c>
      <c r="H17" s="121">
        <v>0</v>
      </c>
      <c r="I17" s="42">
        <v>0</v>
      </c>
      <c r="J17" s="42">
        <v>0</v>
      </c>
      <c r="K17" s="42">
        <v>0</v>
      </c>
      <c r="L17" s="122">
        <v>0</v>
      </c>
      <c r="M17" s="42">
        <v>0</v>
      </c>
      <c r="N17" s="43">
        <v>0</v>
      </c>
      <c r="O17" s="43">
        <v>0</v>
      </c>
      <c r="P17" s="43">
        <v>0</v>
      </c>
      <c r="Q17" s="43">
        <v>0</v>
      </c>
      <c r="R17" s="43">
        <v>0</v>
      </c>
      <c r="S17" s="28">
        <f>SUM(Table4234[[#This Row],[Children - Adolescents (0-17)]:[Unknown Age]])</f>
        <v>0</v>
      </c>
      <c r="T17" s="43">
        <v>0</v>
      </c>
      <c r="U17" s="43">
        <v>0</v>
      </c>
      <c r="V17" s="43">
        <v>0</v>
      </c>
      <c r="W17" s="43">
        <v>0</v>
      </c>
      <c r="X17" s="28">
        <f>SUM(Table4234[[#This Row],[Male]:[ Declined to State]])</f>
        <v>0</v>
      </c>
      <c r="Y17" s="42">
        <v>0</v>
      </c>
      <c r="Z17" s="42">
        <v>0</v>
      </c>
      <c r="AA17" s="42">
        <v>0</v>
      </c>
      <c r="AB17" s="42">
        <v>0</v>
      </c>
      <c r="AC17" s="42">
        <v>0</v>
      </c>
      <c r="AD17" s="42">
        <v>0</v>
      </c>
      <c r="AE17" s="42">
        <v>0</v>
      </c>
      <c r="AF17" s="42">
        <v>0</v>
      </c>
      <c r="AG17" s="28">
        <f>SUM(Table4234[[#This Row],[Male2]:[Declined to State2]])</f>
        <v>0</v>
      </c>
      <c r="AH17" s="42">
        <v>0</v>
      </c>
      <c r="AI17" s="42">
        <v>0</v>
      </c>
      <c r="AJ17" s="42">
        <v>0</v>
      </c>
      <c r="AK17" s="42">
        <v>0</v>
      </c>
      <c r="AL17" s="42">
        <v>0</v>
      </c>
      <c r="AM17" s="42">
        <v>0</v>
      </c>
      <c r="AN17" s="42">
        <v>0</v>
      </c>
      <c r="AO17" s="42">
        <v>0</v>
      </c>
      <c r="AP17" s="42">
        <v>0</v>
      </c>
      <c r="AQ17" s="28">
        <f>SUM(Table4234[[#This Row],[American Indian - Alaska Native]:[Declined to State3]])</f>
        <v>0</v>
      </c>
      <c r="AR17" s="42">
        <v>0</v>
      </c>
      <c r="AS17" s="42">
        <v>0</v>
      </c>
      <c r="AT17" s="42">
        <v>0</v>
      </c>
      <c r="AU17" s="42">
        <v>0</v>
      </c>
      <c r="AV17" s="28">
        <f>SUM(Table4234[[#This Row],[Not Hispanic or  Not Latino]:[Declined to State4]])</f>
        <v>0</v>
      </c>
      <c r="AW17" s="42">
        <v>0</v>
      </c>
      <c r="AX17" s="42">
        <v>0</v>
      </c>
      <c r="AY17" s="42">
        <v>0</v>
      </c>
      <c r="AZ17" s="42">
        <v>0</v>
      </c>
      <c r="BA17" s="42">
        <v>0</v>
      </c>
      <c r="BB17" s="42">
        <v>0</v>
      </c>
      <c r="BC17" s="42">
        <v>0</v>
      </c>
      <c r="BD17" s="133">
        <f>SUM(Table4234[[#This Row],[Straight - Heterosexual]:[Declined to State5]])</f>
        <v>0</v>
      </c>
      <c r="BE17" s="121">
        <v>0</v>
      </c>
      <c r="BF17" s="43">
        <v>0</v>
      </c>
      <c r="BG17" s="42">
        <v>0</v>
      </c>
      <c r="BH17" s="123">
        <v>0</v>
      </c>
      <c r="BI17" s="42">
        <v>0</v>
      </c>
      <c r="BJ17" s="42">
        <v>0</v>
      </c>
      <c r="BK17" s="42">
        <v>0</v>
      </c>
      <c r="BL17" s="42">
        <v>0</v>
      </c>
      <c r="BM17" s="28">
        <f>SUM(Table4234[[#This Row],[Non-Veteran]:[Declined to State6]])</f>
        <v>0</v>
      </c>
      <c r="BN17" s="42">
        <v>0</v>
      </c>
      <c r="BO17" s="42">
        <v>0</v>
      </c>
      <c r="BP17" s="42">
        <v>0</v>
      </c>
      <c r="BQ17" s="42">
        <v>0</v>
      </c>
      <c r="BR17" s="42">
        <v>0</v>
      </c>
      <c r="BS17" s="42">
        <v>0</v>
      </c>
      <c r="BT17" s="42">
        <v>0</v>
      </c>
      <c r="BU17" s="42">
        <v>0</v>
      </c>
      <c r="BV17" s="140">
        <f>SUM(Table4234[[#This Row],[Stable Housed]:[Declined to State7]])</f>
        <v>0</v>
      </c>
      <c r="BW17" s="121">
        <v>0</v>
      </c>
      <c r="BX17" s="42">
        <v>0</v>
      </c>
      <c r="BY17" s="42">
        <v>0</v>
      </c>
      <c r="BZ17" s="42">
        <v>0</v>
      </c>
      <c r="CA17" s="42">
        <v>0</v>
      </c>
      <c r="CB17" s="122">
        <v>0</v>
      </c>
      <c r="CC17" s="42">
        <v>0</v>
      </c>
      <c r="CD17" s="42">
        <v>0</v>
      </c>
      <c r="CE17" s="42">
        <v>0</v>
      </c>
      <c r="CF17" s="42">
        <v>0</v>
      </c>
      <c r="CG17" s="26">
        <f>SUM(Table4234[[#This Row],[Private 
(HMO, PPO, DOD, Tricare)]:[Unknown - Not Reported]])</f>
        <v>0</v>
      </c>
      <c r="CH17" s="20"/>
      <c r="CI17" s="48"/>
      <c r="CJ17" s="49"/>
    </row>
    <row r="18" spans="1:88" ht="20.100000000000001" customHeight="1" outlineLevel="1" thickBot="1">
      <c r="A18" s="43" t="s">
        <v>225</v>
      </c>
      <c r="B18" s="5" t="s">
        <v>75</v>
      </c>
      <c r="C18" s="10" t="s">
        <v>104</v>
      </c>
      <c r="D18" s="41">
        <v>0</v>
      </c>
      <c r="E18" s="41">
        <v>0</v>
      </c>
      <c r="F18" s="113">
        <v>0</v>
      </c>
      <c r="G18" s="115">
        <f>SUM(Table4234[[#This Row],[Involuntary Holds for Child/Adolescent 
(0-17 Years) ]:[Involuntary Holds for Age Group Unknown]])</f>
        <v>0</v>
      </c>
      <c r="H18" s="121">
        <v>0</v>
      </c>
      <c r="I18" s="42">
        <v>0</v>
      </c>
      <c r="J18" s="42">
        <v>0</v>
      </c>
      <c r="K18" s="42">
        <v>0</v>
      </c>
      <c r="L18" s="122">
        <v>0</v>
      </c>
      <c r="M18" s="42">
        <v>0</v>
      </c>
      <c r="N18" s="43">
        <v>0</v>
      </c>
      <c r="O18" s="43">
        <v>0</v>
      </c>
      <c r="P18" s="43">
        <v>0</v>
      </c>
      <c r="Q18" s="43">
        <v>0</v>
      </c>
      <c r="R18" s="43">
        <v>0</v>
      </c>
      <c r="S18" s="28">
        <f>SUM(Table4234[[#This Row],[Children - Adolescents (0-17)]:[Unknown Age]])</f>
        <v>0</v>
      </c>
      <c r="T18" s="43">
        <v>0</v>
      </c>
      <c r="U18" s="43">
        <v>0</v>
      </c>
      <c r="V18" s="43">
        <v>0</v>
      </c>
      <c r="W18" s="43">
        <v>0</v>
      </c>
      <c r="X18" s="28">
        <f>SUM(Table4234[[#This Row],[Male]:[ Declined to State]])</f>
        <v>0</v>
      </c>
      <c r="Y18" s="42">
        <v>0</v>
      </c>
      <c r="Z18" s="42">
        <v>0</v>
      </c>
      <c r="AA18" s="42">
        <v>0</v>
      </c>
      <c r="AB18" s="42">
        <v>0</v>
      </c>
      <c r="AC18" s="42">
        <v>0</v>
      </c>
      <c r="AD18" s="42">
        <v>0</v>
      </c>
      <c r="AE18" s="42">
        <v>0</v>
      </c>
      <c r="AF18" s="42">
        <v>0</v>
      </c>
      <c r="AG18" s="28">
        <f>SUM(Table4234[[#This Row],[Male2]:[Declined to State2]])</f>
        <v>0</v>
      </c>
      <c r="AH18" s="42">
        <v>0</v>
      </c>
      <c r="AI18" s="42">
        <v>0</v>
      </c>
      <c r="AJ18" s="42">
        <v>0</v>
      </c>
      <c r="AK18" s="42">
        <v>0</v>
      </c>
      <c r="AL18" s="42">
        <v>0</v>
      </c>
      <c r="AM18" s="42">
        <v>0</v>
      </c>
      <c r="AN18" s="42">
        <v>0</v>
      </c>
      <c r="AO18" s="42">
        <v>0</v>
      </c>
      <c r="AP18" s="42">
        <v>0</v>
      </c>
      <c r="AQ18" s="28">
        <f>SUM(Table4234[[#This Row],[American Indian - Alaska Native]:[Declined to State3]])</f>
        <v>0</v>
      </c>
      <c r="AR18" s="42">
        <v>0</v>
      </c>
      <c r="AS18" s="42">
        <v>0</v>
      </c>
      <c r="AT18" s="42">
        <v>0</v>
      </c>
      <c r="AU18" s="42">
        <v>0</v>
      </c>
      <c r="AV18" s="28">
        <f>SUM(Table4234[[#This Row],[Not Hispanic or  Not Latino]:[Declined to State4]])</f>
        <v>0</v>
      </c>
      <c r="AW18" s="42">
        <v>0</v>
      </c>
      <c r="AX18" s="42">
        <v>0</v>
      </c>
      <c r="AY18" s="42">
        <v>0</v>
      </c>
      <c r="AZ18" s="42">
        <v>0</v>
      </c>
      <c r="BA18" s="42">
        <v>0</v>
      </c>
      <c r="BB18" s="42">
        <v>0</v>
      </c>
      <c r="BC18" s="42">
        <v>0</v>
      </c>
      <c r="BD18" s="133">
        <f>SUM(Table4234[[#This Row],[Straight - Heterosexual]:[Declined to State5]])</f>
        <v>0</v>
      </c>
      <c r="BE18" s="121">
        <v>0</v>
      </c>
      <c r="BF18" s="43">
        <v>0</v>
      </c>
      <c r="BG18" s="42">
        <v>0</v>
      </c>
      <c r="BH18" s="123">
        <v>0</v>
      </c>
      <c r="BI18" s="42">
        <v>0</v>
      </c>
      <c r="BJ18" s="42">
        <v>0</v>
      </c>
      <c r="BK18" s="42">
        <v>0</v>
      </c>
      <c r="BL18" s="42">
        <v>0</v>
      </c>
      <c r="BM18" s="28">
        <f>SUM(Table4234[[#This Row],[Non-Veteran]:[Declined to State6]])</f>
        <v>0</v>
      </c>
      <c r="BN18" s="42">
        <v>0</v>
      </c>
      <c r="BO18" s="42">
        <v>0</v>
      </c>
      <c r="BP18" s="42">
        <v>0</v>
      </c>
      <c r="BQ18" s="42">
        <v>0</v>
      </c>
      <c r="BR18" s="42">
        <v>0</v>
      </c>
      <c r="BS18" s="42">
        <v>0</v>
      </c>
      <c r="BT18" s="42">
        <v>0</v>
      </c>
      <c r="BU18" s="42">
        <v>0</v>
      </c>
      <c r="BV18" s="140">
        <f>SUM(Table4234[[#This Row],[Stable Housed]:[Declined to State7]])</f>
        <v>0</v>
      </c>
      <c r="BW18" s="121">
        <v>0</v>
      </c>
      <c r="BX18" s="42">
        <v>0</v>
      </c>
      <c r="BY18" s="42">
        <v>0</v>
      </c>
      <c r="BZ18" s="42">
        <v>0</v>
      </c>
      <c r="CA18" s="42">
        <v>0</v>
      </c>
      <c r="CB18" s="122">
        <v>0</v>
      </c>
      <c r="CC18" s="42">
        <v>0</v>
      </c>
      <c r="CD18" s="42">
        <v>0</v>
      </c>
      <c r="CE18" s="42">
        <v>0</v>
      </c>
      <c r="CF18" s="42">
        <v>0</v>
      </c>
      <c r="CG18" s="26">
        <f>SUM(Table4234[[#This Row],[Private 
(HMO, PPO, DOD, Tricare)]:[Unknown - Not Reported]])</f>
        <v>0</v>
      </c>
      <c r="CH18" s="20"/>
      <c r="CI18" s="48"/>
      <c r="CJ18" s="49"/>
    </row>
    <row r="19" spans="1:88" ht="30.75" customHeight="1" outlineLevel="1" thickBot="1">
      <c r="A19" s="43" t="s">
        <v>225</v>
      </c>
      <c r="B19" s="5">
        <v>5352.1</v>
      </c>
      <c r="C19" s="10" t="s">
        <v>102</v>
      </c>
      <c r="D19" s="41">
        <v>0</v>
      </c>
      <c r="E19" s="41">
        <v>0</v>
      </c>
      <c r="F19" s="113">
        <v>0</v>
      </c>
      <c r="G19" s="115">
        <f>SUM(Table4234[[#This Row],[Involuntary Holds for Child/Adolescent 
(0-17 Years) ]:[Involuntary Holds for Age Group Unknown]])</f>
        <v>0</v>
      </c>
      <c r="H19" s="124"/>
      <c r="I19" s="6"/>
      <c r="J19" s="6"/>
      <c r="K19" s="6"/>
      <c r="L19" s="125"/>
      <c r="M19" s="42">
        <v>0</v>
      </c>
      <c r="N19" s="43">
        <v>0</v>
      </c>
      <c r="O19" s="43">
        <v>0</v>
      </c>
      <c r="P19" s="43">
        <v>0</v>
      </c>
      <c r="Q19" s="43">
        <v>0</v>
      </c>
      <c r="R19" s="43">
        <v>0</v>
      </c>
      <c r="S19" s="28">
        <f>SUM(Table4234[[#This Row],[Children - Adolescents (0-17)]:[Unknown Age]])</f>
        <v>0</v>
      </c>
      <c r="T19" s="16"/>
      <c r="U19" s="16"/>
      <c r="V19" s="16"/>
      <c r="W19" s="16"/>
      <c r="X19" s="28">
        <f>SUM(Table4234[[#This Row],[Male]:[ Declined to State]])</f>
        <v>0</v>
      </c>
      <c r="Y19" s="42">
        <v>0</v>
      </c>
      <c r="Z19" s="42">
        <v>0</v>
      </c>
      <c r="AA19" s="42">
        <v>0</v>
      </c>
      <c r="AB19" s="42">
        <v>0</v>
      </c>
      <c r="AC19" s="42">
        <v>0</v>
      </c>
      <c r="AD19" s="42">
        <v>0</v>
      </c>
      <c r="AE19" s="42">
        <v>0</v>
      </c>
      <c r="AF19" s="42">
        <v>0</v>
      </c>
      <c r="AG19" s="28">
        <f>SUM(Table4234[[#This Row],[Male2]:[Declined to State2]])</f>
        <v>0</v>
      </c>
      <c r="AH19" s="42">
        <v>0</v>
      </c>
      <c r="AI19" s="42">
        <v>0</v>
      </c>
      <c r="AJ19" s="42">
        <v>0</v>
      </c>
      <c r="AK19" s="42">
        <v>0</v>
      </c>
      <c r="AL19" s="42">
        <v>0</v>
      </c>
      <c r="AM19" s="42">
        <v>0</v>
      </c>
      <c r="AN19" s="42">
        <v>0</v>
      </c>
      <c r="AO19" s="42">
        <v>0</v>
      </c>
      <c r="AP19" s="42">
        <v>0</v>
      </c>
      <c r="AQ19" s="28">
        <f>SUM(Table4234[[#This Row],[American Indian - Alaska Native]:[Declined to State3]])</f>
        <v>0</v>
      </c>
      <c r="AR19" s="42">
        <v>0</v>
      </c>
      <c r="AS19" s="42">
        <v>0</v>
      </c>
      <c r="AT19" s="42">
        <v>0</v>
      </c>
      <c r="AU19" s="42">
        <v>0</v>
      </c>
      <c r="AV19" s="28">
        <f>SUM(Table4234[[#This Row],[Not Hispanic or  Not Latino]:[Declined to State4]])</f>
        <v>0</v>
      </c>
      <c r="AW19" s="42">
        <v>0</v>
      </c>
      <c r="AX19" s="42">
        <v>0</v>
      </c>
      <c r="AY19" s="42">
        <v>0</v>
      </c>
      <c r="AZ19" s="42">
        <v>0</v>
      </c>
      <c r="BA19" s="42">
        <v>0</v>
      </c>
      <c r="BB19" s="42">
        <v>0</v>
      </c>
      <c r="BC19" s="42">
        <v>0</v>
      </c>
      <c r="BD19" s="133">
        <f>SUM(Table4234[[#This Row],[Straight - Heterosexual]:[Declined to State5]])</f>
        <v>0</v>
      </c>
      <c r="BE19" s="136"/>
      <c r="BF19" s="17"/>
      <c r="BG19" s="17"/>
      <c r="BH19" s="137"/>
      <c r="BI19" s="16"/>
      <c r="BJ19" s="16"/>
      <c r="BK19" s="16"/>
      <c r="BL19" s="16"/>
      <c r="BM19" s="28">
        <f>SUM(Table4234[[#This Row],[Non-Veteran]:[Declined to State6]])</f>
        <v>0</v>
      </c>
      <c r="BN19" s="16"/>
      <c r="BO19" s="16"/>
      <c r="BP19" s="16"/>
      <c r="BQ19" s="16"/>
      <c r="BR19" s="16"/>
      <c r="BS19" s="16"/>
      <c r="BT19" s="16"/>
      <c r="BU19" s="16"/>
      <c r="BV19" s="140">
        <f>SUM(Table4234[[#This Row],[Stable Housed]:[Declined to State7]])</f>
        <v>0</v>
      </c>
      <c r="BW19" s="121">
        <v>0</v>
      </c>
      <c r="BX19" s="42">
        <v>0</v>
      </c>
      <c r="BY19" s="42">
        <v>0</v>
      </c>
      <c r="BZ19" s="42">
        <v>0</v>
      </c>
      <c r="CA19" s="42">
        <v>0</v>
      </c>
      <c r="CB19" s="122">
        <v>0</v>
      </c>
      <c r="CC19" s="42">
        <v>0</v>
      </c>
      <c r="CD19" s="42">
        <v>0</v>
      </c>
      <c r="CE19" s="42">
        <v>0</v>
      </c>
      <c r="CF19" s="42">
        <v>0</v>
      </c>
      <c r="CG19" s="26">
        <f>SUM(Table4234[[#This Row],[Private 
(HMO, PPO, DOD, Tricare)]:[Unknown - Not Reported]])</f>
        <v>0</v>
      </c>
      <c r="CH19" s="2"/>
      <c r="CI19" s="48"/>
      <c r="CJ19" s="49"/>
    </row>
    <row r="20" spans="1:88" ht="62.25" customHeight="1" outlineLevel="1" thickBot="1">
      <c r="A20" s="43" t="s">
        <v>225</v>
      </c>
      <c r="B20" s="5">
        <v>5352.1</v>
      </c>
      <c r="C20" s="10" t="s">
        <v>180</v>
      </c>
      <c r="D20" s="41">
        <v>0</v>
      </c>
      <c r="E20" s="41">
        <v>0</v>
      </c>
      <c r="F20" s="113">
        <v>0</v>
      </c>
      <c r="G20" s="115">
        <f>SUM(Table4234[[#This Row],[Involuntary Holds for Child/Adolescent 
(0-17 Years) ]:[Involuntary Holds for Age Group Unknown]])</f>
        <v>0</v>
      </c>
      <c r="H20" s="124"/>
      <c r="I20" s="6"/>
      <c r="J20" s="12"/>
      <c r="K20" s="6"/>
      <c r="L20" s="125"/>
      <c r="M20" s="42">
        <v>0</v>
      </c>
      <c r="N20" s="43">
        <v>0</v>
      </c>
      <c r="O20" s="43">
        <v>0</v>
      </c>
      <c r="P20" s="43">
        <v>0</v>
      </c>
      <c r="Q20" s="43">
        <v>0</v>
      </c>
      <c r="R20" s="43">
        <v>0</v>
      </c>
      <c r="S20" s="28">
        <f>SUM(Table4234[[#This Row],[Children - Adolescents (0-17)]:[Unknown Age]])</f>
        <v>0</v>
      </c>
      <c r="T20" s="16"/>
      <c r="U20" s="16"/>
      <c r="V20" s="16"/>
      <c r="W20" s="16"/>
      <c r="X20" s="28">
        <f>SUM(Table4234[[#This Row],[Male]:[ Declined to State]])</f>
        <v>0</v>
      </c>
      <c r="Y20" s="42">
        <v>0</v>
      </c>
      <c r="Z20" s="42">
        <v>0</v>
      </c>
      <c r="AA20" s="42">
        <v>0</v>
      </c>
      <c r="AB20" s="42">
        <v>0</v>
      </c>
      <c r="AC20" s="42">
        <v>0</v>
      </c>
      <c r="AD20" s="42">
        <v>0</v>
      </c>
      <c r="AE20" s="42">
        <v>0</v>
      </c>
      <c r="AF20" s="42">
        <v>0</v>
      </c>
      <c r="AG20" s="28">
        <f>SUM(Table4234[[#This Row],[Male2]:[Declined to State2]])</f>
        <v>0</v>
      </c>
      <c r="AH20" s="42">
        <v>0</v>
      </c>
      <c r="AI20" s="42">
        <v>0</v>
      </c>
      <c r="AJ20" s="42">
        <v>0</v>
      </c>
      <c r="AK20" s="42">
        <v>0</v>
      </c>
      <c r="AL20" s="42">
        <v>0</v>
      </c>
      <c r="AM20" s="42">
        <v>0</v>
      </c>
      <c r="AN20" s="42">
        <v>0</v>
      </c>
      <c r="AO20" s="42">
        <v>0</v>
      </c>
      <c r="AP20" s="42">
        <v>0</v>
      </c>
      <c r="AQ20" s="28">
        <f>SUM(Table4234[[#This Row],[American Indian - Alaska Native]:[Declined to State3]])</f>
        <v>0</v>
      </c>
      <c r="AR20" s="42">
        <v>0</v>
      </c>
      <c r="AS20" s="42">
        <v>0</v>
      </c>
      <c r="AT20" s="42">
        <v>0</v>
      </c>
      <c r="AU20" s="42">
        <v>0</v>
      </c>
      <c r="AV20" s="28">
        <f>SUM(Table4234[[#This Row],[Not Hispanic or  Not Latino]:[Declined to State4]])</f>
        <v>0</v>
      </c>
      <c r="AW20" s="42">
        <v>0</v>
      </c>
      <c r="AX20" s="42">
        <v>0</v>
      </c>
      <c r="AY20" s="42">
        <v>0</v>
      </c>
      <c r="AZ20" s="42">
        <v>0</v>
      </c>
      <c r="BA20" s="42">
        <v>0</v>
      </c>
      <c r="BB20" s="42">
        <v>0</v>
      </c>
      <c r="BC20" s="42">
        <v>0</v>
      </c>
      <c r="BD20" s="133">
        <f>SUM(Table4234[[#This Row],[Straight - Heterosexual]:[Declined to State5]])</f>
        <v>0</v>
      </c>
      <c r="BE20" s="136"/>
      <c r="BF20" s="17"/>
      <c r="BG20" s="17"/>
      <c r="BH20" s="137"/>
      <c r="BI20" s="16"/>
      <c r="BJ20" s="16"/>
      <c r="BK20" s="16"/>
      <c r="BL20" s="16"/>
      <c r="BM20" s="28">
        <f>SUM(Table4234[[#This Row],[Non-Veteran]:[Declined to State6]])</f>
        <v>0</v>
      </c>
      <c r="BN20" s="16"/>
      <c r="BO20" s="16"/>
      <c r="BP20" s="16"/>
      <c r="BQ20" s="16"/>
      <c r="BR20" s="16"/>
      <c r="BS20" s="16"/>
      <c r="BT20" s="16"/>
      <c r="BU20" s="16"/>
      <c r="BV20" s="140">
        <f>SUM(Table4234[[#This Row],[Stable Housed]:[Declined to State7]])</f>
        <v>0</v>
      </c>
      <c r="BW20" s="121">
        <v>0</v>
      </c>
      <c r="BX20" s="42">
        <v>0</v>
      </c>
      <c r="BY20" s="42">
        <v>0</v>
      </c>
      <c r="BZ20" s="42">
        <v>0</v>
      </c>
      <c r="CA20" s="42">
        <v>0</v>
      </c>
      <c r="CB20" s="122">
        <v>0</v>
      </c>
      <c r="CC20" s="42">
        <v>0</v>
      </c>
      <c r="CD20" s="42">
        <v>0</v>
      </c>
      <c r="CE20" s="42">
        <v>0</v>
      </c>
      <c r="CF20" s="42">
        <v>0</v>
      </c>
      <c r="CG20" s="26">
        <f>SUM(Table4234[[#This Row],[Private 
(HMO, PPO, DOD, Tricare)]:[Unknown - Not Reported]])</f>
        <v>0</v>
      </c>
      <c r="CH20" s="2"/>
      <c r="CI20" s="48"/>
      <c r="CJ20" s="49"/>
    </row>
    <row r="21" spans="1:88" ht="30.75" outlineLevel="1" thickBot="1">
      <c r="A21" s="43" t="s">
        <v>225</v>
      </c>
      <c r="B21" s="85">
        <v>4011.6</v>
      </c>
      <c r="C21" s="86" t="s">
        <v>115</v>
      </c>
      <c r="D21" s="41">
        <v>0</v>
      </c>
      <c r="E21" s="41">
        <v>0</v>
      </c>
      <c r="F21" s="113">
        <v>0</v>
      </c>
      <c r="G21" s="115">
        <f>SUM(Table4234[[#This Row],[Involuntary Holds for Child/Adolescent 
(0-17 Years) ]:[Involuntary Holds for Age Group Unknown]])</f>
        <v>0</v>
      </c>
      <c r="H21" s="126"/>
      <c r="I21" s="12"/>
      <c r="J21" s="12"/>
      <c r="K21" s="30"/>
      <c r="L21" s="127"/>
      <c r="M21" s="42">
        <v>0</v>
      </c>
      <c r="N21" s="43">
        <v>0</v>
      </c>
      <c r="O21" s="43">
        <v>0</v>
      </c>
      <c r="P21" s="43">
        <v>0</v>
      </c>
      <c r="Q21" s="43">
        <v>0</v>
      </c>
      <c r="R21" s="43">
        <v>0</v>
      </c>
      <c r="S21" s="28">
        <f>SUM(Table4234[[#This Row],[Children - Adolescents (0-17)]:[Unknown Age]])</f>
        <v>0</v>
      </c>
      <c r="T21" s="19"/>
      <c r="U21" s="19"/>
      <c r="V21" s="19"/>
      <c r="W21" s="19"/>
      <c r="X21" s="28">
        <f>SUM(Table4234[[#This Row],[Male]:[ Declined to State]])</f>
        <v>0</v>
      </c>
      <c r="Y21" s="42">
        <v>0</v>
      </c>
      <c r="Z21" s="42">
        <v>0</v>
      </c>
      <c r="AA21" s="42">
        <v>0</v>
      </c>
      <c r="AB21" s="42">
        <v>0</v>
      </c>
      <c r="AC21" s="42">
        <v>0</v>
      </c>
      <c r="AD21" s="42">
        <v>0</v>
      </c>
      <c r="AE21" s="42">
        <v>0</v>
      </c>
      <c r="AF21" s="42">
        <v>0</v>
      </c>
      <c r="AG21" s="28">
        <f>SUM(Table4234[[#This Row],[Male2]:[Declined to State2]])</f>
        <v>0</v>
      </c>
      <c r="AH21" s="42">
        <v>0</v>
      </c>
      <c r="AI21" s="42">
        <v>0</v>
      </c>
      <c r="AJ21" s="42">
        <v>0</v>
      </c>
      <c r="AK21" s="42">
        <v>0</v>
      </c>
      <c r="AL21" s="42">
        <v>0</v>
      </c>
      <c r="AM21" s="42">
        <v>0</v>
      </c>
      <c r="AN21" s="42">
        <v>0</v>
      </c>
      <c r="AO21" s="42">
        <v>0</v>
      </c>
      <c r="AP21" s="42">
        <v>0</v>
      </c>
      <c r="AQ21" s="28">
        <f>SUM(Table4234[[#This Row],[American Indian - Alaska Native]:[Declined to State3]])</f>
        <v>0</v>
      </c>
      <c r="AR21" s="44">
        <v>0</v>
      </c>
      <c r="AS21" s="44">
        <v>0</v>
      </c>
      <c r="AT21" s="44">
        <v>0</v>
      </c>
      <c r="AU21" s="44">
        <v>0</v>
      </c>
      <c r="AV21" s="28">
        <f>SUM(Table4234[[#This Row],[Not Hispanic or  Not Latino]:[Declined to State4]])</f>
        <v>0</v>
      </c>
      <c r="AW21" s="44">
        <v>0</v>
      </c>
      <c r="AX21" s="44">
        <v>0</v>
      </c>
      <c r="AY21" s="44">
        <v>0</v>
      </c>
      <c r="AZ21" s="44">
        <v>0</v>
      </c>
      <c r="BA21" s="44">
        <v>0</v>
      </c>
      <c r="BB21" s="44">
        <v>0</v>
      </c>
      <c r="BC21" s="44">
        <v>0</v>
      </c>
      <c r="BD21" s="134">
        <f>SUM(Table4234[[#This Row],[Straight - Heterosexual]:[Declined to State5]])</f>
        <v>0</v>
      </c>
      <c r="BE21" s="138"/>
      <c r="BF21" s="19"/>
      <c r="BG21" s="19"/>
      <c r="BH21" s="139"/>
      <c r="BI21" s="102"/>
      <c r="BJ21" s="102"/>
      <c r="BK21" s="102"/>
      <c r="BL21" s="102"/>
      <c r="BM21" s="28">
        <f>SUM(Table4234[[#This Row],[Non-Veteran]:[Declined to State6]])</f>
        <v>0</v>
      </c>
      <c r="BN21" s="102"/>
      <c r="BO21" s="102"/>
      <c r="BP21" s="102"/>
      <c r="BQ21" s="102"/>
      <c r="BR21" s="102"/>
      <c r="BS21" s="102"/>
      <c r="BT21" s="102"/>
      <c r="BU21" s="102"/>
      <c r="BV21" s="140">
        <f>SUM(Table4234[[#This Row],[Stable Housed]:[Declined to State7]])</f>
        <v>0</v>
      </c>
      <c r="BW21" s="144">
        <v>0</v>
      </c>
      <c r="BX21" s="44">
        <v>0</v>
      </c>
      <c r="BY21" s="44">
        <v>0</v>
      </c>
      <c r="BZ21" s="44">
        <v>0</v>
      </c>
      <c r="CA21" s="44">
        <v>0</v>
      </c>
      <c r="CB21" s="145">
        <v>0</v>
      </c>
      <c r="CC21" s="44">
        <v>0</v>
      </c>
      <c r="CD21" s="42">
        <v>0</v>
      </c>
      <c r="CE21" s="44">
        <v>0</v>
      </c>
      <c r="CF21" s="44">
        <v>0</v>
      </c>
      <c r="CG21" s="26">
        <f>SUM(Table4234[[#This Row],[Private 
(HMO, PPO, DOD, Tricare)]:[Unknown - Not Reported]])</f>
        <v>0</v>
      </c>
      <c r="CH21" s="2"/>
      <c r="CI21" s="48"/>
      <c r="CJ21" s="49"/>
    </row>
    <row r="22" spans="1:88" ht="30.75" outlineLevel="1" thickBot="1">
      <c r="A22" s="43" t="s">
        <v>225</v>
      </c>
      <c r="B22" s="85">
        <v>4011.6</v>
      </c>
      <c r="C22" s="86" t="s">
        <v>116</v>
      </c>
      <c r="D22" s="41">
        <v>0</v>
      </c>
      <c r="E22" s="41">
        <v>0</v>
      </c>
      <c r="F22" s="114">
        <v>0</v>
      </c>
      <c r="G22" s="116">
        <f>SUM(Table4234[[#This Row],[Involuntary Holds for Child/Adolescent 
(0-17 Years) ]:[Involuntary Holds for Age Group Unknown]])</f>
        <v>0</v>
      </c>
      <c r="H22" s="128"/>
      <c r="I22" s="129"/>
      <c r="J22" s="129"/>
      <c r="K22" s="130"/>
      <c r="L22" s="131"/>
      <c r="M22" s="42">
        <v>0</v>
      </c>
      <c r="N22" s="43">
        <v>0</v>
      </c>
      <c r="O22" s="43">
        <v>0</v>
      </c>
      <c r="P22" s="43">
        <v>0</v>
      </c>
      <c r="Q22" s="43">
        <v>0</v>
      </c>
      <c r="R22" s="43">
        <v>0</v>
      </c>
      <c r="S22" s="33">
        <f>SUM(Table4234[[#This Row],[Children - Adolescents (0-17)]:[Unknown Age]])</f>
        <v>0</v>
      </c>
      <c r="T22" s="19"/>
      <c r="U22" s="19"/>
      <c r="V22" s="19"/>
      <c r="W22" s="19"/>
      <c r="X22" s="33">
        <f>SUM(Table4234[[#This Row],[Male]:[ Declined to State]])</f>
        <v>0</v>
      </c>
      <c r="Y22" s="42">
        <v>0</v>
      </c>
      <c r="Z22" s="42">
        <v>0</v>
      </c>
      <c r="AA22" s="42">
        <v>0</v>
      </c>
      <c r="AB22" s="42">
        <v>0</v>
      </c>
      <c r="AC22" s="42">
        <v>0</v>
      </c>
      <c r="AD22" s="42">
        <v>0</v>
      </c>
      <c r="AE22" s="42">
        <v>0</v>
      </c>
      <c r="AF22" s="42">
        <v>0</v>
      </c>
      <c r="AG22" s="33">
        <f>SUM(Table4234[[#This Row],[Male2]:[Declined to State2]])</f>
        <v>0</v>
      </c>
      <c r="AH22" s="42">
        <v>0</v>
      </c>
      <c r="AI22" s="42">
        <v>0</v>
      </c>
      <c r="AJ22" s="42">
        <v>0</v>
      </c>
      <c r="AK22" s="42">
        <v>0</v>
      </c>
      <c r="AL22" s="42">
        <v>0</v>
      </c>
      <c r="AM22" s="42">
        <v>0</v>
      </c>
      <c r="AN22" s="42">
        <v>0</v>
      </c>
      <c r="AO22" s="42">
        <v>0</v>
      </c>
      <c r="AP22" s="42">
        <v>0</v>
      </c>
      <c r="AQ22" s="33">
        <f>SUM(Table4234[[#This Row],[American Indian - Alaska Native]:[Declined to State3]])</f>
        <v>0</v>
      </c>
      <c r="AR22" s="44">
        <v>0</v>
      </c>
      <c r="AS22" s="44">
        <v>0</v>
      </c>
      <c r="AT22" s="44">
        <v>0</v>
      </c>
      <c r="AU22" s="44">
        <v>0</v>
      </c>
      <c r="AV22" s="33">
        <f>SUM(Table4234[[#This Row],[Not Hispanic or  Not Latino]:[Declined to State4]])</f>
        <v>0</v>
      </c>
      <c r="AW22" s="44">
        <v>0</v>
      </c>
      <c r="AX22" s="44">
        <v>0</v>
      </c>
      <c r="AY22" s="44">
        <v>0</v>
      </c>
      <c r="AZ22" s="44">
        <v>0</v>
      </c>
      <c r="BA22" s="44">
        <v>0</v>
      </c>
      <c r="BB22" s="44">
        <v>0</v>
      </c>
      <c r="BC22" s="44">
        <v>0</v>
      </c>
      <c r="BD22" s="135">
        <f>SUM(Table4234[[#This Row],[Straight - Heterosexual]:[Declined to State5]])</f>
        <v>0</v>
      </c>
      <c r="BE22" s="138"/>
      <c r="BF22" s="19"/>
      <c r="BG22" s="19"/>
      <c r="BH22" s="139"/>
      <c r="BI22" s="102"/>
      <c r="BJ22" s="102"/>
      <c r="BK22" s="102"/>
      <c r="BL22" s="102"/>
      <c r="BM22" s="33">
        <f>SUM(Table4234[[#This Row],[Non-Veteran]:[Declined to State6]])</f>
        <v>0</v>
      </c>
      <c r="BN22" s="102"/>
      <c r="BO22" s="102"/>
      <c r="BP22" s="102"/>
      <c r="BQ22" s="102"/>
      <c r="BR22" s="102"/>
      <c r="BS22" s="102"/>
      <c r="BT22" s="102"/>
      <c r="BU22" s="102"/>
      <c r="BV22" s="141">
        <f>SUM(Table4234[[#This Row],[Stable Housed]:[Declined to State7]])</f>
        <v>0</v>
      </c>
      <c r="BW22" s="144">
        <v>0</v>
      </c>
      <c r="BX22" s="44">
        <v>0</v>
      </c>
      <c r="BY22" s="44">
        <v>0</v>
      </c>
      <c r="BZ22" s="44">
        <v>0</v>
      </c>
      <c r="CA22" s="44">
        <v>0</v>
      </c>
      <c r="CB22" s="145">
        <v>0</v>
      </c>
      <c r="CC22" s="44">
        <v>0</v>
      </c>
      <c r="CD22" s="42">
        <v>0</v>
      </c>
      <c r="CE22" s="44">
        <v>0</v>
      </c>
      <c r="CF22" s="44">
        <v>0</v>
      </c>
      <c r="CG22" s="26">
        <f>SUM(Table4234[[#This Row],[Private 
(HMO, PPO, DOD, Tricare)]:[Unknown - Not Reported]])</f>
        <v>0</v>
      </c>
      <c r="CH22" s="2"/>
      <c r="CI22" s="50"/>
      <c r="CJ22" s="51"/>
    </row>
    <row r="23" spans="1:88" ht="20.100000000000001" customHeight="1" thickBot="1">
      <c r="A23" s="103" t="s">
        <v>225</v>
      </c>
      <c r="B23" s="87"/>
      <c r="C23" s="88" t="s">
        <v>210</v>
      </c>
      <c r="D23" s="36">
        <f>SUM(D12:D21)</f>
        <v>0</v>
      </c>
      <c r="E23" s="36">
        <f>SUM(E12:E21)</f>
        <v>0</v>
      </c>
      <c r="F23" s="36">
        <f t="shared" ref="F23:G23" si="0">SUM(F12:F21)</f>
        <v>0</v>
      </c>
      <c r="G23" s="36">
        <f t="shared" si="0"/>
        <v>0</v>
      </c>
      <c r="H23" s="36">
        <f t="shared" ref="H23:BP23" si="1">SUM(H12:H21)</f>
        <v>0</v>
      </c>
      <c r="I23" s="36">
        <f t="shared" si="1"/>
        <v>0</v>
      </c>
      <c r="J23" s="36">
        <f t="shared" si="1"/>
        <v>0</v>
      </c>
      <c r="K23" s="36">
        <f t="shared" si="1"/>
        <v>0</v>
      </c>
      <c r="L23" s="36">
        <f t="shared" si="1"/>
        <v>0</v>
      </c>
      <c r="M23" s="36">
        <f t="shared" si="1"/>
        <v>0</v>
      </c>
      <c r="N23" s="36">
        <f t="shared" si="1"/>
        <v>0</v>
      </c>
      <c r="O23" s="36">
        <f t="shared" si="1"/>
        <v>0</v>
      </c>
      <c r="P23" s="36">
        <f t="shared" si="1"/>
        <v>0</v>
      </c>
      <c r="Q23" s="36">
        <f t="shared" si="1"/>
        <v>0</v>
      </c>
      <c r="R23" s="36">
        <f t="shared" si="1"/>
        <v>0</v>
      </c>
      <c r="S23" s="36">
        <f t="shared" si="1"/>
        <v>0</v>
      </c>
      <c r="T23" s="36">
        <f t="shared" si="1"/>
        <v>0</v>
      </c>
      <c r="U23" s="36">
        <f t="shared" si="1"/>
        <v>0</v>
      </c>
      <c r="V23" s="36">
        <f t="shared" si="1"/>
        <v>0</v>
      </c>
      <c r="W23" s="36">
        <f t="shared" si="1"/>
        <v>0</v>
      </c>
      <c r="X23" s="36">
        <f t="shared" si="1"/>
        <v>0</v>
      </c>
      <c r="Y23" s="36">
        <f t="shared" si="1"/>
        <v>0</v>
      </c>
      <c r="Z23" s="36">
        <f t="shared" si="1"/>
        <v>0</v>
      </c>
      <c r="AA23" s="36">
        <f t="shared" si="1"/>
        <v>0</v>
      </c>
      <c r="AB23" s="36">
        <f t="shared" si="1"/>
        <v>0</v>
      </c>
      <c r="AC23" s="36">
        <f t="shared" si="1"/>
        <v>0</v>
      </c>
      <c r="AD23" s="36">
        <f t="shared" si="1"/>
        <v>0</v>
      </c>
      <c r="AE23" s="36">
        <f t="shared" si="1"/>
        <v>0</v>
      </c>
      <c r="AF23" s="36">
        <f t="shared" si="1"/>
        <v>0</v>
      </c>
      <c r="AG23" s="36">
        <f t="shared" si="1"/>
        <v>0</v>
      </c>
      <c r="AH23" s="36">
        <f t="shared" si="1"/>
        <v>0</v>
      </c>
      <c r="AI23" s="36">
        <f t="shared" si="1"/>
        <v>0</v>
      </c>
      <c r="AJ23" s="36">
        <f t="shared" si="1"/>
        <v>0</v>
      </c>
      <c r="AK23" s="36">
        <f t="shared" si="1"/>
        <v>0</v>
      </c>
      <c r="AL23" s="36">
        <f t="shared" si="1"/>
        <v>0</v>
      </c>
      <c r="AM23" s="36">
        <f t="shared" si="1"/>
        <v>0</v>
      </c>
      <c r="AN23" s="36">
        <f t="shared" si="1"/>
        <v>0</v>
      </c>
      <c r="AO23" s="36">
        <f t="shared" si="1"/>
        <v>0</v>
      </c>
      <c r="AP23" s="36">
        <f t="shared" si="1"/>
        <v>0</v>
      </c>
      <c r="AQ23" s="36">
        <f t="shared" si="1"/>
        <v>0</v>
      </c>
      <c r="AR23" s="36">
        <f t="shared" si="1"/>
        <v>0</v>
      </c>
      <c r="AS23" s="36">
        <f t="shared" si="1"/>
        <v>0</v>
      </c>
      <c r="AT23" s="36">
        <f t="shared" si="1"/>
        <v>0</v>
      </c>
      <c r="AU23" s="36">
        <f t="shared" si="1"/>
        <v>0</v>
      </c>
      <c r="AV23" s="36">
        <f t="shared" si="1"/>
        <v>0</v>
      </c>
      <c r="AW23" s="36">
        <f t="shared" si="1"/>
        <v>0</v>
      </c>
      <c r="AX23" s="36">
        <f t="shared" si="1"/>
        <v>0</v>
      </c>
      <c r="AY23" s="36">
        <f t="shared" si="1"/>
        <v>0</v>
      </c>
      <c r="AZ23" s="36">
        <f t="shared" si="1"/>
        <v>0</v>
      </c>
      <c r="BA23" s="36">
        <f t="shared" si="1"/>
        <v>0</v>
      </c>
      <c r="BB23" s="36">
        <f t="shared" si="1"/>
        <v>0</v>
      </c>
      <c r="BC23" s="36">
        <f t="shared" si="1"/>
        <v>0</v>
      </c>
      <c r="BD23" s="116">
        <f t="shared" si="1"/>
        <v>0</v>
      </c>
      <c r="BE23" s="36">
        <f t="shared" si="1"/>
        <v>0</v>
      </c>
      <c r="BF23" s="36">
        <f t="shared" si="1"/>
        <v>0</v>
      </c>
      <c r="BG23" s="36">
        <f t="shared" si="1"/>
        <v>0</v>
      </c>
      <c r="BH23" s="36">
        <f t="shared" si="1"/>
        <v>0</v>
      </c>
      <c r="BI23" s="36">
        <f t="shared" si="1"/>
        <v>0</v>
      </c>
      <c r="BJ23" s="36">
        <f t="shared" si="1"/>
        <v>0</v>
      </c>
      <c r="BK23" s="36">
        <f t="shared" si="1"/>
        <v>0</v>
      </c>
      <c r="BL23" s="36">
        <f t="shared" si="1"/>
        <v>0</v>
      </c>
      <c r="BM23" s="36">
        <f t="shared" si="1"/>
        <v>0</v>
      </c>
      <c r="BN23" s="36">
        <f t="shared" si="1"/>
        <v>0</v>
      </c>
      <c r="BO23" s="36">
        <f t="shared" si="1"/>
        <v>0</v>
      </c>
      <c r="BP23" s="36">
        <f t="shared" si="1"/>
        <v>0</v>
      </c>
      <c r="BQ23" s="36">
        <f t="shared" ref="BQ23:CF23" si="2">SUM(BQ12:BQ21)</f>
        <v>0</v>
      </c>
      <c r="BR23" s="36">
        <f t="shared" si="2"/>
        <v>0</v>
      </c>
      <c r="BS23" s="36">
        <f t="shared" si="2"/>
        <v>0</v>
      </c>
      <c r="BT23" s="36">
        <f t="shared" si="2"/>
        <v>0</v>
      </c>
      <c r="BU23" s="36">
        <f t="shared" si="2"/>
        <v>0</v>
      </c>
      <c r="BV23" s="116">
        <f t="shared" si="2"/>
        <v>0</v>
      </c>
      <c r="BW23" s="36">
        <f t="shared" si="2"/>
        <v>0</v>
      </c>
      <c r="BX23" s="36">
        <f t="shared" si="2"/>
        <v>0</v>
      </c>
      <c r="BY23" s="36">
        <f t="shared" si="2"/>
        <v>0</v>
      </c>
      <c r="BZ23" s="36">
        <f t="shared" si="2"/>
        <v>0</v>
      </c>
      <c r="CA23" s="36">
        <f t="shared" si="2"/>
        <v>0</v>
      </c>
      <c r="CB23" s="36">
        <f t="shared" si="2"/>
        <v>0</v>
      </c>
      <c r="CC23" s="117">
        <f t="shared" si="2"/>
        <v>0</v>
      </c>
      <c r="CD23" s="36">
        <f t="shared" si="2"/>
        <v>0</v>
      </c>
      <c r="CE23" s="36">
        <f t="shared" si="2"/>
        <v>0</v>
      </c>
      <c r="CF23" s="36">
        <f t="shared" si="2"/>
        <v>0</v>
      </c>
      <c r="CG23" s="36">
        <f>SUM(CG12:CG21)</f>
        <v>0</v>
      </c>
      <c r="CH23" s="2"/>
      <c r="CI23" s="37" t="s">
        <v>96</v>
      </c>
      <c r="CJ23" s="4">
        <f>SUM(CJ12:CJ21)</f>
        <v>0</v>
      </c>
    </row>
    <row r="25" spans="1:88" ht="33" customHeight="1">
      <c r="A25" s="252" t="s">
        <v>206</v>
      </c>
      <c r="B25" s="253"/>
      <c r="C25" s="253"/>
      <c r="D25" s="253"/>
      <c r="E25" s="253"/>
      <c r="F25" s="253"/>
      <c r="G25" s="254"/>
    </row>
    <row r="26" spans="1:88" s="22" customFormat="1">
      <c r="A26" s="255"/>
      <c r="B26" s="255"/>
      <c r="C26" s="255"/>
      <c r="D26" s="255"/>
      <c r="E26" s="255"/>
      <c r="F26" s="255"/>
      <c r="G26" s="255"/>
      <c r="H26" s="21"/>
      <c r="I26" s="21"/>
      <c r="J26" s="21"/>
      <c r="K26" s="21"/>
      <c r="L26" s="21"/>
      <c r="CI26"/>
      <c r="CJ26"/>
    </row>
    <row r="27" spans="1:88">
      <c r="A27" t="s">
        <v>226</v>
      </c>
      <c r="CI27" s="22"/>
      <c r="CJ27" s="22"/>
    </row>
    <row r="28" spans="1:88" ht="26.1" customHeight="1"/>
    <row r="29" spans="1:88" ht="26.1" customHeight="1"/>
    <row r="30" spans="1:88" ht="26.1" customHeight="1"/>
    <row r="31" spans="1:88" ht="26.1" customHeight="1"/>
    <row r="32" spans="1:88"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row r="237" ht="26.1" customHeight="1"/>
    <row r="238" ht="26.1" customHeight="1"/>
  </sheetData>
  <sheetProtection algorithmName="SHA-512" hashValue="rLzN0PvgjGYON8uiIFZlBpufPnQgoLpaM3Ny8o6G4yplc6WgQYoqlT6ogW3eQXj2v/vxAAHeBKsQKRC704Oi4Q==" saltValue="l58XmaDzezUuSK1FqBuj4A==" spinCount="100000" sheet="1" formatColumns="0" formatRows="0" selectLockedCells="1" sort="0" autoFilter="0" pivotTables="0"/>
  <mergeCells count="23">
    <mergeCell ref="BN10:BV10"/>
    <mergeCell ref="BW10:CB10"/>
    <mergeCell ref="CC10:CG10"/>
    <mergeCell ref="CI10:CJ10"/>
    <mergeCell ref="A25:G25"/>
    <mergeCell ref="BE10:BH10"/>
    <mergeCell ref="BI10:BM10"/>
    <mergeCell ref="A26:G26"/>
    <mergeCell ref="Y10:AG10"/>
    <mergeCell ref="AH10:AQ10"/>
    <mergeCell ref="AR10:AV10"/>
    <mergeCell ref="AW10:BD10"/>
    <mergeCell ref="T10:X10"/>
    <mergeCell ref="A1:G1"/>
    <mergeCell ref="A7:B7"/>
    <mergeCell ref="D10:G10"/>
    <mergeCell ref="H10:L10"/>
    <mergeCell ref="M10:S10"/>
    <mergeCell ref="A2:G2"/>
    <mergeCell ref="A4:B4"/>
    <mergeCell ref="A5:B5"/>
    <mergeCell ref="A6:B6"/>
    <mergeCell ref="A8:B8"/>
  </mergeCells>
  <phoneticPr fontId="11" type="noConversion"/>
  <dataValidations count="1">
    <dataValidation type="list" allowBlank="1" showInputMessage="1" showErrorMessage="1" sqref="CI12:CI22 C4" xr:uid="{C9B41A18-B971-4396-8F71-648C04966E72}">
      <formula1>#REF!</formula1>
    </dataValidation>
  </dataValidations>
  <pageMargins left="0.7" right="0.7" top="0.5" bottom="0.5" header="0.25" footer="0.3"/>
  <pageSetup paperSize="5" orientation="landscape" r:id="rId1"/>
  <headerFooter>
    <oddFooter>Page &amp;P of &amp;N</oddFooter>
  </headerFooter>
  <ignoredErrors>
    <ignoredError sqref="D23:F23 M23:R23 Y23:AF23 AH23:AP23 AR23:AU23 AW23:BC23 BW23:CB23 CC23:CF23" formulaRange="1"/>
    <ignoredError sqref="S23 CG23"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CA4F-4767-471B-949F-565D57A21BFD}">
  <sheetPr>
    <outlinePr showOutlineSymbols="0"/>
  </sheetPr>
  <dimension ref="A1:EY230"/>
  <sheetViews>
    <sheetView tabSelected="1" zoomScale="70" zoomScaleNormal="70" workbookViewId="0">
      <selection activeCell="C5" sqref="C5"/>
    </sheetView>
  </sheetViews>
  <sheetFormatPr defaultRowHeight="15" outlineLevelRow="1" outlineLevelCol="1"/>
  <cols>
    <col min="1" max="1" width="13.5703125" customWidth="1"/>
    <col min="2" max="2" width="18.140625" customWidth="1"/>
    <col min="3" max="3" width="65.42578125" style="1" customWidth="1"/>
    <col min="4" max="4" width="24.28515625" style="1" customWidth="1" outlineLevel="1"/>
    <col min="5" max="5" width="22.5703125" style="1" customWidth="1" outlineLevel="1"/>
    <col min="6" max="6" width="20.7109375" style="1" customWidth="1" outlineLevel="1"/>
    <col min="7" max="7" width="26.28515625" style="1" customWidth="1"/>
    <col min="8" max="8" width="13.85546875" style="1" customWidth="1"/>
    <col min="9" max="9" width="15.42578125" style="1" bestFit="1" customWidth="1"/>
    <col min="10" max="10" width="15.42578125" style="1" customWidth="1"/>
    <col min="11" max="11" width="16.85546875" style="1" customWidth="1"/>
    <col min="12" max="12" width="17" style="1" customWidth="1"/>
    <col min="13" max="13" width="15.5703125" customWidth="1"/>
    <col min="14" max="14" width="20.5703125" bestFit="1" customWidth="1"/>
    <col min="15" max="15" width="19.42578125" customWidth="1"/>
    <col min="16" max="16" width="17.7109375" customWidth="1"/>
    <col min="17" max="17" width="15.42578125" bestFit="1" customWidth="1"/>
    <col min="18" max="18" width="18.5703125" bestFit="1" customWidth="1"/>
    <col min="19" max="19" width="19.140625" bestFit="1" customWidth="1"/>
    <col min="20" max="20" width="9.140625" customWidth="1"/>
    <col min="21" max="21" width="18.140625" bestFit="1" customWidth="1"/>
    <col min="22" max="23" width="20.28515625" bestFit="1" customWidth="1"/>
    <col min="24" max="24" width="24.85546875" bestFit="1" customWidth="1"/>
    <col min="25" max="25" width="22" bestFit="1" customWidth="1" outlineLevel="1"/>
    <col min="26" max="26" width="19.140625" bestFit="1" customWidth="1" outlineLevel="1"/>
    <col min="27" max="27" width="18.85546875" bestFit="1" customWidth="1" outlineLevel="1"/>
    <col min="28" max="28" width="14.85546875" customWidth="1" outlineLevel="1"/>
    <col min="29" max="29" width="16.7109375" customWidth="1"/>
    <col min="30" max="30" width="11.7109375" bestFit="1" customWidth="1" outlineLevel="1"/>
    <col min="31" max="31" width="12.28515625" customWidth="1" outlineLevel="1"/>
    <col min="32" max="32" width="16.42578125" bestFit="1" customWidth="1" outlineLevel="1"/>
    <col min="33" max="33" width="12.28515625" bestFit="1" customWidth="1" outlineLevel="1"/>
    <col min="34" max="34" width="12.85546875" customWidth="1"/>
    <col min="35" max="35" width="10.42578125" bestFit="1" customWidth="1" outlineLevel="1"/>
    <col min="36" max="36" width="17.140625" bestFit="1" customWidth="1" outlineLevel="1"/>
    <col min="37" max="37" width="14.28515625" customWidth="1" outlineLevel="1"/>
    <col min="38" max="38" width="14.140625" customWidth="1" outlineLevel="1"/>
    <col min="39" max="39" width="18.140625" bestFit="1" customWidth="1" outlineLevel="1"/>
    <col min="40" max="40" width="16.7109375" bestFit="1" customWidth="1" outlineLevel="1"/>
    <col min="41" max="41" width="21" bestFit="1" customWidth="1" outlineLevel="1"/>
    <col min="42" max="42" width="18.85546875" bestFit="1" customWidth="1" outlineLevel="1"/>
    <col min="43" max="43" width="13.28515625" customWidth="1"/>
    <col min="44" max="44" width="19.7109375" bestFit="1" customWidth="1" outlineLevel="1"/>
    <col min="45" max="45" width="15.85546875" bestFit="1" customWidth="1" outlineLevel="1"/>
    <col min="46" max="46" width="17.85546875" bestFit="1" customWidth="1" outlineLevel="1"/>
    <col min="47" max="47" width="13.85546875" customWidth="1" outlineLevel="1"/>
    <col min="48" max="48" width="15.85546875" bestFit="1" customWidth="1" outlineLevel="1"/>
    <col min="49" max="49" width="14.7109375" bestFit="1" customWidth="1" outlineLevel="1"/>
    <col min="50" max="50" width="14.5703125" bestFit="1" customWidth="1" outlineLevel="1"/>
    <col min="51" max="52" width="15.85546875" customWidth="1" outlineLevel="1"/>
    <col min="53" max="53" width="19.28515625" bestFit="1" customWidth="1"/>
    <col min="54" max="54" width="20.28515625" bestFit="1" customWidth="1" outlineLevel="1"/>
    <col min="55" max="55" width="18.28515625" bestFit="1" customWidth="1" outlineLevel="1"/>
    <col min="56" max="56" width="13.5703125" customWidth="1" outlineLevel="1"/>
    <col min="57" max="58" width="17.28515625" bestFit="1" customWidth="1" outlineLevel="1"/>
    <col min="59" max="59" width="25" bestFit="1" customWidth="1"/>
    <col min="60" max="60" width="22" bestFit="1" customWidth="1" outlineLevel="1"/>
    <col min="61" max="61" width="20.85546875" customWidth="1" outlineLevel="1"/>
    <col min="62" max="62" width="18.42578125" bestFit="1" customWidth="1" outlineLevel="1"/>
    <col min="63" max="63" width="22" bestFit="1" customWidth="1" outlineLevel="1"/>
    <col min="64" max="64" width="29.140625" bestFit="1" customWidth="1" outlineLevel="1"/>
    <col min="65" max="65" width="24.28515625" bestFit="1" customWidth="1" outlineLevel="1"/>
    <col min="66" max="66" width="25.7109375" bestFit="1" customWidth="1" outlineLevel="1"/>
    <col min="67" max="67" width="20.140625" bestFit="1" customWidth="1"/>
    <col min="68" max="68" width="25" bestFit="1" customWidth="1" outlineLevel="1"/>
    <col min="69" max="69" width="21.140625" bestFit="1" customWidth="1" outlineLevel="1"/>
    <col min="70" max="70" width="20.28515625" bestFit="1" customWidth="1" outlineLevel="1"/>
    <col min="71" max="71" width="23.85546875" bestFit="1" customWidth="1" outlineLevel="1"/>
    <col min="72" max="72" width="22.140625" bestFit="1" customWidth="1" outlineLevel="1"/>
    <col min="73" max="73" width="31" bestFit="1" customWidth="1" outlineLevel="1"/>
    <col min="74" max="74" width="27.7109375" bestFit="1" customWidth="1" outlineLevel="1"/>
    <col min="75" max="75" width="16.140625" customWidth="1" outlineLevel="1"/>
    <col min="76" max="76" width="15.7109375" customWidth="1" outlineLevel="1"/>
    <col min="77" max="77" width="17.42578125" customWidth="1" outlineLevel="1"/>
    <col min="78" max="78" width="16.28515625" bestFit="1" customWidth="1" outlineLevel="1"/>
    <col min="79" max="79" width="16.5703125" customWidth="1" outlineLevel="1"/>
    <col min="80" max="80" width="16.7109375" bestFit="1" customWidth="1" outlineLevel="1"/>
    <col min="81" max="81" width="19.5703125" bestFit="1" customWidth="1" outlineLevel="1"/>
    <col min="82" max="82" width="20.7109375" bestFit="1" customWidth="1"/>
    <col min="83" max="83" width="18" bestFit="1" customWidth="1"/>
    <col min="84" max="84" width="17.42578125" bestFit="1" customWidth="1"/>
    <col min="85" max="85" width="17.140625" bestFit="1" customWidth="1"/>
    <col min="86" max="86" width="17.85546875" bestFit="1" customWidth="1"/>
    <col min="87" max="87" width="16.5703125" bestFit="1" customWidth="1"/>
    <col min="88" max="88" width="24.5703125" customWidth="1"/>
    <col min="89" max="89" width="24.28515625" customWidth="1"/>
    <col min="90" max="90" width="24.140625" customWidth="1"/>
    <col min="91" max="91" width="24.28515625" customWidth="1"/>
    <col min="92" max="92" width="23" hidden="1" customWidth="1"/>
    <col min="93" max="93" width="23.140625" hidden="1" customWidth="1" outlineLevel="1"/>
    <col min="94" max="94" width="26.7109375" hidden="1" customWidth="1" outlineLevel="1"/>
    <col min="95" max="95" width="23.5703125" hidden="1" customWidth="1" collapsed="1"/>
    <col min="96" max="96" width="26.7109375" hidden="1" customWidth="1"/>
    <col min="97" max="97" width="26.28515625" hidden="1" customWidth="1"/>
    <col min="98" max="98" width="26.42578125" hidden="1" customWidth="1"/>
    <col min="99" max="99" width="25.28515625" hidden="1" customWidth="1"/>
    <col min="100" max="100" width="27" hidden="1" customWidth="1"/>
    <col min="101" max="101" width="27.5703125" hidden="1" customWidth="1"/>
    <col min="102" max="102" width="21.7109375" hidden="1" customWidth="1"/>
    <col min="103" max="103" width="25.28515625" hidden="1" customWidth="1"/>
    <col min="104" max="104" width="26.42578125" hidden="1" customWidth="1"/>
    <col min="105" max="105" width="14.5703125" hidden="1" customWidth="1"/>
    <col min="106" max="106" width="16" hidden="1" customWidth="1"/>
    <col min="107" max="115" width="18.7109375" hidden="1" customWidth="1"/>
    <col min="116" max="116" width="13.140625" customWidth="1"/>
    <col min="117" max="117" width="40.42578125" customWidth="1"/>
    <col min="118" max="118" width="39.5703125" customWidth="1"/>
    <col min="119" max="119" width="18.7109375" customWidth="1"/>
    <col min="120" max="120" width="5.7109375" customWidth="1"/>
    <col min="121" max="121" width="55.85546875" customWidth="1"/>
    <col min="122" max="122" width="39.5703125" customWidth="1"/>
    <col min="123" max="123" width="18.7109375" customWidth="1"/>
    <col min="124" max="124" width="5.85546875" customWidth="1"/>
    <col min="125" max="125" width="40.42578125" hidden="1" customWidth="1"/>
    <col min="126" max="126" width="39.5703125" hidden="1" customWidth="1"/>
    <col min="127" max="127" width="18.7109375" hidden="1" customWidth="1"/>
    <col min="128" max="128" width="5.7109375" hidden="1" customWidth="1"/>
    <col min="129" max="129" width="40.42578125" hidden="1" customWidth="1"/>
    <col min="130" max="130" width="39.5703125" hidden="1" customWidth="1"/>
    <col min="131" max="131" width="18.7109375" hidden="1" customWidth="1"/>
    <col min="132" max="132" width="5.85546875" hidden="1" customWidth="1"/>
    <col min="133" max="133" width="40.42578125" hidden="1" customWidth="1"/>
    <col min="134" max="134" width="39.5703125" hidden="1" customWidth="1"/>
    <col min="135" max="135" width="18.7109375" hidden="1" customWidth="1"/>
    <col min="136" max="136" width="5.7109375" hidden="1" customWidth="1"/>
    <col min="137" max="137" width="40.42578125" hidden="1" customWidth="1"/>
    <col min="138" max="138" width="39.5703125" hidden="1" customWidth="1"/>
    <col min="139" max="139" width="18.7109375" hidden="1" customWidth="1"/>
    <col min="140" max="140" width="5.85546875" hidden="1" customWidth="1"/>
    <col min="141" max="141" width="40.42578125" hidden="1" customWidth="1"/>
    <col min="142" max="142" width="39.5703125" hidden="1" customWidth="1"/>
    <col min="143" max="143" width="18.7109375" hidden="1" customWidth="1"/>
    <col min="144" max="144" width="5.7109375" hidden="1" customWidth="1"/>
    <col min="145" max="145" width="40.42578125" hidden="1" customWidth="1"/>
    <col min="146" max="146" width="39.5703125" hidden="1" customWidth="1"/>
    <col min="147" max="147" width="18.7109375" hidden="1" customWidth="1"/>
    <col min="148" max="148" width="5.85546875" hidden="1" customWidth="1"/>
    <col min="149" max="149" width="40.42578125" hidden="1" customWidth="1"/>
    <col min="150" max="150" width="39.5703125" hidden="1" customWidth="1"/>
    <col min="151" max="151" width="18.7109375" hidden="1" customWidth="1"/>
    <col min="152" max="152" width="5.7109375" hidden="1" customWidth="1"/>
    <col min="153" max="153" width="40.42578125" hidden="1" customWidth="1"/>
    <col min="154" max="154" width="39.5703125" hidden="1" customWidth="1"/>
    <col min="155" max="155" width="18.7109375" hidden="1" customWidth="1"/>
    <col min="156" max="158" width="0" hidden="1" customWidth="1"/>
  </cols>
  <sheetData>
    <row r="1" spans="1:155" s="170" customFormat="1" ht="23.25" customHeight="1">
      <c r="A1" s="284" t="s">
        <v>95</v>
      </c>
      <c r="B1" s="285"/>
      <c r="C1" s="285"/>
      <c r="D1" s="285"/>
      <c r="E1" s="285"/>
      <c r="F1" s="285"/>
      <c r="G1" s="286"/>
      <c r="H1" s="212"/>
      <c r="DA1" s="171"/>
      <c r="DB1" s="171"/>
      <c r="DC1" s="171"/>
      <c r="DD1" s="171"/>
    </row>
    <row r="2" spans="1:155" s="170" customFormat="1" ht="24" customHeight="1" thickBot="1">
      <c r="A2" s="287" t="s">
        <v>332</v>
      </c>
      <c r="B2" s="288"/>
      <c r="C2" s="288"/>
      <c r="D2" s="288"/>
      <c r="E2" s="288"/>
      <c r="F2" s="288"/>
      <c r="G2" s="289"/>
      <c r="H2" s="212"/>
      <c r="DA2" s="172"/>
      <c r="DB2" s="172" t="s">
        <v>334</v>
      </c>
      <c r="DC2" s="172"/>
      <c r="DD2" s="172"/>
    </row>
    <row r="3" spans="1:155" s="69" customFormat="1" ht="18">
      <c r="A3" s="72"/>
      <c r="B3" s="72"/>
      <c r="C3" s="72"/>
      <c r="D3" s="72"/>
      <c r="E3" s="72"/>
      <c r="F3" s="72"/>
      <c r="G3" s="72"/>
      <c r="H3" s="213"/>
      <c r="DA3" s="173"/>
      <c r="DB3" s="173"/>
      <c r="DC3" s="173"/>
      <c r="DD3" s="174"/>
    </row>
    <row r="4" spans="1:155" s="62" customFormat="1" ht="24.75" customHeight="1">
      <c r="A4" s="290" t="s">
        <v>133</v>
      </c>
      <c r="B4" s="290"/>
      <c r="C4" s="155" t="s">
        <v>136</v>
      </c>
      <c r="D4" s="169" t="s">
        <v>303</v>
      </c>
      <c r="E4" s="159"/>
      <c r="F4" s="160"/>
      <c r="G4" s="161"/>
      <c r="H4" s="61"/>
    </row>
    <row r="5" spans="1:155" s="62" customFormat="1" ht="23.25" customHeight="1">
      <c r="A5" s="275" t="s">
        <v>229</v>
      </c>
      <c r="B5" s="275"/>
      <c r="C5" s="156"/>
      <c r="D5" s="55"/>
      <c r="H5" s="61"/>
    </row>
    <row r="6" spans="1:155" s="62" customFormat="1" ht="23.25" customHeight="1">
      <c r="A6" s="168" t="s">
        <v>227</v>
      </c>
      <c r="B6" s="168"/>
      <c r="C6" s="156"/>
      <c r="D6" s="55"/>
      <c r="H6" s="61"/>
    </row>
    <row r="7" spans="1:155" s="62" customFormat="1" ht="19.5" customHeight="1">
      <c r="A7" s="275" t="s">
        <v>265</v>
      </c>
      <c r="B7" s="275"/>
      <c r="C7" s="156"/>
      <c r="D7" s="55"/>
      <c r="E7" s="175"/>
      <c r="F7" s="175"/>
      <c r="G7" s="176"/>
      <c r="H7" s="61"/>
    </row>
    <row r="8" spans="1:155" s="62" customFormat="1" ht="21" customHeight="1">
      <c r="A8" s="275" t="s">
        <v>129</v>
      </c>
      <c r="B8" s="275"/>
      <c r="C8" s="156"/>
      <c r="D8" s="55"/>
      <c r="E8" s="175"/>
      <c r="F8" s="175"/>
      <c r="G8" s="176"/>
      <c r="H8" s="61"/>
    </row>
    <row r="9" spans="1:155" s="62" customFormat="1" ht="46.5" customHeight="1">
      <c r="A9" s="282" t="s">
        <v>228</v>
      </c>
      <c r="B9" s="282"/>
      <c r="C9" s="283"/>
      <c r="D9" s="283"/>
      <c r="E9" s="162"/>
      <c r="F9" s="162"/>
      <c r="G9" s="162"/>
      <c r="H9" s="65"/>
    </row>
    <row r="10" spans="1:155" s="62" customFormat="1" ht="14.25" customHeight="1" thickBot="1">
      <c r="C10" s="177"/>
      <c r="G10" s="178"/>
      <c r="H10" s="65"/>
    </row>
    <row r="11" spans="1:155" s="181" customFormat="1" ht="198.75" customHeight="1" thickBot="1">
      <c r="A11" s="179" t="s">
        <v>97</v>
      </c>
      <c r="B11" s="179" t="s">
        <v>98</v>
      </c>
      <c r="C11" s="179" t="s">
        <v>305</v>
      </c>
      <c r="D11" s="276" t="s">
        <v>306</v>
      </c>
      <c r="E11" s="277"/>
      <c r="F11" s="277"/>
      <c r="G11" s="278"/>
      <c r="H11" s="279" t="s">
        <v>320</v>
      </c>
      <c r="I11" s="280"/>
      <c r="J11" s="280"/>
      <c r="K11" s="280"/>
      <c r="L11" s="281"/>
      <c r="M11" s="276" t="s">
        <v>309</v>
      </c>
      <c r="N11" s="277"/>
      <c r="O11" s="277"/>
      <c r="P11" s="277"/>
      <c r="Q11" s="277"/>
      <c r="R11" s="277"/>
      <c r="S11" s="278"/>
      <c r="T11" s="276" t="s">
        <v>310</v>
      </c>
      <c r="U11" s="277"/>
      <c r="V11" s="277"/>
      <c r="W11" s="277"/>
      <c r="X11" s="277"/>
      <c r="Y11" s="277"/>
      <c r="Z11" s="277"/>
      <c r="AA11" s="277"/>
      <c r="AB11" s="278"/>
      <c r="AC11" s="276" t="s">
        <v>327</v>
      </c>
      <c r="AD11" s="277"/>
      <c r="AE11" s="277"/>
      <c r="AF11" s="277"/>
      <c r="AG11" s="277"/>
      <c r="AH11" s="277"/>
      <c r="AI11" s="277"/>
      <c r="AJ11" s="277"/>
      <c r="AK11" s="277"/>
      <c r="AL11" s="278"/>
      <c r="AM11" s="276" t="s">
        <v>311</v>
      </c>
      <c r="AN11" s="277"/>
      <c r="AO11" s="277"/>
      <c r="AP11" s="277"/>
      <c r="AQ11" s="278"/>
      <c r="AR11" s="276" t="s">
        <v>312</v>
      </c>
      <c r="AS11" s="277"/>
      <c r="AT11" s="277"/>
      <c r="AU11" s="277"/>
      <c r="AV11" s="277"/>
      <c r="AW11" s="277"/>
      <c r="AX11" s="277"/>
      <c r="AY11" s="278"/>
      <c r="AZ11" s="276" t="s">
        <v>313</v>
      </c>
      <c r="BA11" s="277"/>
      <c r="BB11" s="277"/>
      <c r="BC11" s="277"/>
      <c r="BD11" s="278"/>
      <c r="BE11" s="276" t="s">
        <v>328</v>
      </c>
      <c r="BF11" s="277"/>
      <c r="BG11" s="277"/>
      <c r="BH11" s="277"/>
      <c r="BI11" s="278"/>
      <c r="BJ11" s="276" t="s">
        <v>314</v>
      </c>
      <c r="BK11" s="277"/>
      <c r="BL11" s="277"/>
      <c r="BM11" s="277"/>
      <c r="BN11" s="277"/>
      <c r="BO11" s="277"/>
      <c r="BP11" s="277"/>
      <c r="BQ11" s="277"/>
      <c r="BR11" s="278"/>
      <c r="BS11" s="276" t="s">
        <v>321</v>
      </c>
      <c r="BT11" s="277"/>
      <c r="BU11" s="277"/>
      <c r="BV11" s="277"/>
      <c r="BW11" s="277"/>
      <c r="BX11" s="278"/>
      <c r="BY11" s="279" t="s">
        <v>333</v>
      </c>
      <c r="BZ11" s="280"/>
      <c r="CA11" s="280"/>
      <c r="CB11" s="280"/>
      <c r="CC11" s="280"/>
      <c r="CD11" s="281"/>
      <c r="CE11" s="279" t="s">
        <v>315</v>
      </c>
      <c r="CF11" s="280"/>
      <c r="CG11" s="280"/>
      <c r="CH11" s="280"/>
      <c r="CI11" s="281"/>
      <c r="CJ11" s="279" t="s">
        <v>316</v>
      </c>
      <c r="CK11" s="280"/>
      <c r="CL11" s="280"/>
      <c r="CM11" s="281"/>
      <c r="CN11" s="276" t="s">
        <v>317</v>
      </c>
      <c r="CO11" s="277"/>
      <c r="CP11" s="277"/>
      <c r="CQ11" s="277"/>
      <c r="CR11" s="277"/>
      <c r="CS11" s="277"/>
      <c r="CT11" s="277"/>
      <c r="CU11" s="277"/>
      <c r="CV11" s="277"/>
      <c r="CW11" s="278"/>
      <c r="CX11" s="279" t="s">
        <v>318</v>
      </c>
      <c r="CY11" s="280"/>
      <c r="CZ11" s="280"/>
      <c r="DA11" s="281"/>
      <c r="DB11" s="276" t="s">
        <v>319</v>
      </c>
      <c r="DC11" s="277"/>
      <c r="DD11" s="277"/>
      <c r="DE11" s="277"/>
      <c r="DF11" s="277"/>
      <c r="DG11" s="277"/>
      <c r="DH11" s="277"/>
      <c r="DI11" s="277"/>
      <c r="DJ11" s="277"/>
      <c r="DK11" s="278"/>
      <c r="DL11" s="180"/>
      <c r="DM11" s="276" t="s">
        <v>329</v>
      </c>
      <c r="DN11" s="277"/>
      <c r="DO11" s="278"/>
      <c r="DQ11" s="276" t="s">
        <v>329</v>
      </c>
      <c r="DR11" s="277"/>
      <c r="DS11" s="278"/>
      <c r="DU11" s="276" t="s">
        <v>329</v>
      </c>
      <c r="DV11" s="277"/>
      <c r="DW11" s="278"/>
      <c r="DY11" s="276" t="s">
        <v>329</v>
      </c>
      <c r="DZ11" s="277"/>
      <c r="EA11" s="278"/>
      <c r="EC11" s="276" t="s">
        <v>329</v>
      </c>
      <c r="ED11" s="277"/>
      <c r="EE11" s="278"/>
      <c r="EG11" s="276" t="s">
        <v>329</v>
      </c>
      <c r="EH11" s="277"/>
      <c r="EI11" s="278"/>
      <c r="EK11" s="276" t="s">
        <v>329</v>
      </c>
      <c r="EL11" s="277"/>
      <c r="EM11" s="278"/>
      <c r="EO11" s="276" t="s">
        <v>329</v>
      </c>
      <c r="EP11" s="277"/>
      <c r="EQ11" s="278"/>
      <c r="ES11" s="276" t="s">
        <v>329</v>
      </c>
      <c r="ET11" s="277"/>
      <c r="EU11" s="278"/>
      <c r="EW11" s="276" t="s">
        <v>329</v>
      </c>
      <c r="EX11" s="277"/>
      <c r="EY11" s="278"/>
    </row>
    <row r="12" spans="1:155" s="201" customFormat="1" ht="75.75" thickBot="1">
      <c r="A12" s="182" t="s">
        <v>99</v>
      </c>
      <c r="B12" s="182" t="s">
        <v>118</v>
      </c>
      <c r="C12" s="182" t="s">
        <v>249</v>
      </c>
      <c r="D12" s="183" t="s">
        <v>220</v>
      </c>
      <c r="E12" s="184" t="s">
        <v>221</v>
      </c>
      <c r="F12" s="184" t="s">
        <v>222</v>
      </c>
      <c r="G12" s="185" t="s">
        <v>255</v>
      </c>
      <c r="H12" s="186" t="s">
        <v>67</v>
      </c>
      <c r="I12" s="187" t="s">
        <v>63</v>
      </c>
      <c r="J12" s="187" t="s">
        <v>64</v>
      </c>
      <c r="K12" s="187" t="s">
        <v>65</v>
      </c>
      <c r="L12" s="188" t="s">
        <v>66</v>
      </c>
      <c r="M12" s="183" t="s">
        <v>40</v>
      </c>
      <c r="N12" s="184" t="s">
        <v>41</v>
      </c>
      <c r="O12" s="184" t="s">
        <v>42</v>
      </c>
      <c r="P12" s="184" t="s">
        <v>43</v>
      </c>
      <c r="Q12" s="184" t="s">
        <v>44</v>
      </c>
      <c r="R12" s="189" t="s">
        <v>45</v>
      </c>
      <c r="S12" s="185" t="s">
        <v>78</v>
      </c>
      <c r="T12" s="183" t="s">
        <v>256</v>
      </c>
      <c r="U12" s="184" t="s">
        <v>257</v>
      </c>
      <c r="V12" s="184" t="s">
        <v>3</v>
      </c>
      <c r="W12" s="184" t="s">
        <v>4</v>
      </c>
      <c r="X12" s="184" t="s">
        <v>190</v>
      </c>
      <c r="Y12" s="184" t="s">
        <v>47</v>
      </c>
      <c r="Z12" s="189" t="s">
        <v>258</v>
      </c>
      <c r="AA12" s="184" t="s">
        <v>259</v>
      </c>
      <c r="AB12" s="185" t="s">
        <v>79</v>
      </c>
      <c r="AC12" s="183" t="s">
        <v>50</v>
      </c>
      <c r="AD12" s="184" t="s">
        <v>8</v>
      </c>
      <c r="AE12" s="184" t="s">
        <v>9</v>
      </c>
      <c r="AF12" s="184" t="s">
        <v>230</v>
      </c>
      <c r="AG12" s="184" t="s">
        <v>11</v>
      </c>
      <c r="AH12" s="184" t="s">
        <v>12</v>
      </c>
      <c r="AI12" s="184" t="s">
        <v>51</v>
      </c>
      <c r="AJ12" s="184" t="s">
        <v>260</v>
      </c>
      <c r="AK12" s="189" t="s">
        <v>261</v>
      </c>
      <c r="AL12" s="185" t="s">
        <v>80</v>
      </c>
      <c r="AM12" s="183" t="s">
        <v>53</v>
      </c>
      <c r="AN12" s="184" t="s">
        <v>13</v>
      </c>
      <c r="AO12" s="184" t="s">
        <v>262</v>
      </c>
      <c r="AP12" s="189" t="s">
        <v>263</v>
      </c>
      <c r="AQ12" s="185" t="s">
        <v>81</v>
      </c>
      <c r="AR12" s="183" t="s">
        <v>48</v>
      </c>
      <c r="AS12" s="184" t="s">
        <v>5</v>
      </c>
      <c r="AT12" s="184" t="s">
        <v>6</v>
      </c>
      <c r="AU12" s="184" t="s">
        <v>7</v>
      </c>
      <c r="AV12" s="184" t="s">
        <v>49</v>
      </c>
      <c r="AW12" s="184" t="s">
        <v>264</v>
      </c>
      <c r="AX12" s="189" t="s">
        <v>297</v>
      </c>
      <c r="AY12" s="185" t="s">
        <v>82</v>
      </c>
      <c r="AZ12" s="183" t="s">
        <v>0</v>
      </c>
      <c r="BA12" s="184" t="s">
        <v>1</v>
      </c>
      <c r="BB12" s="184" t="s">
        <v>52</v>
      </c>
      <c r="BC12" s="189" t="s">
        <v>304</v>
      </c>
      <c r="BD12" s="185" t="s">
        <v>77</v>
      </c>
      <c r="BE12" s="183" t="s">
        <v>14</v>
      </c>
      <c r="BF12" s="184" t="s">
        <v>15</v>
      </c>
      <c r="BG12" s="190" t="s">
        <v>266</v>
      </c>
      <c r="BH12" s="189" t="s">
        <v>267</v>
      </c>
      <c r="BI12" s="185" t="s">
        <v>84</v>
      </c>
      <c r="BJ12" s="183" t="s">
        <v>85</v>
      </c>
      <c r="BK12" s="184" t="s">
        <v>55</v>
      </c>
      <c r="BL12" s="184" t="s">
        <v>56</v>
      </c>
      <c r="BM12" s="184" t="s">
        <v>57</v>
      </c>
      <c r="BN12" s="184" t="s">
        <v>58</v>
      </c>
      <c r="BO12" s="184" t="s">
        <v>86</v>
      </c>
      <c r="BP12" s="184" t="s">
        <v>246</v>
      </c>
      <c r="BQ12" s="189" t="s">
        <v>268</v>
      </c>
      <c r="BR12" s="185" t="s">
        <v>88</v>
      </c>
      <c r="BS12" s="191" t="s">
        <v>148</v>
      </c>
      <c r="BT12" s="192" t="s">
        <v>231</v>
      </c>
      <c r="BU12" s="192" t="s">
        <v>330</v>
      </c>
      <c r="BV12" s="193" t="s">
        <v>151</v>
      </c>
      <c r="BW12" s="194" t="s">
        <v>121</v>
      </c>
      <c r="BX12" s="185" t="s">
        <v>192</v>
      </c>
      <c r="BY12" s="186" t="s">
        <v>158</v>
      </c>
      <c r="BZ12" s="195" t="s">
        <v>159</v>
      </c>
      <c r="CA12" s="195" t="s">
        <v>232</v>
      </c>
      <c r="CB12" s="195" t="s">
        <v>160</v>
      </c>
      <c r="CC12" s="195" t="s">
        <v>162</v>
      </c>
      <c r="CD12" s="196" t="s">
        <v>163</v>
      </c>
      <c r="CE12" s="186" t="s">
        <v>233</v>
      </c>
      <c r="CF12" s="195" t="s">
        <v>234</v>
      </c>
      <c r="CG12" s="195" t="s">
        <v>235</v>
      </c>
      <c r="CH12" s="195" t="s">
        <v>236</v>
      </c>
      <c r="CI12" s="196" t="s">
        <v>237</v>
      </c>
      <c r="CJ12" s="186" t="s">
        <v>137</v>
      </c>
      <c r="CK12" s="187" t="s">
        <v>138</v>
      </c>
      <c r="CL12" s="187" t="s">
        <v>139</v>
      </c>
      <c r="CM12" s="188" t="s">
        <v>285</v>
      </c>
      <c r="CN12" s="186" t="s">
        <v>248</v>
      </c>
      <c r="CO12" s="195" t="s">
        <v>238</v>
      </c>
      <c r="CP12" s="195" t="s">
        <v>239</v>
      </c>
      <c r="CQ12" s="195" t="s">
        <v>240</v>
      </c>
      <c r="CR12" s="195" t="s">
        <v>241</v>
      </c>
      <c r="CS12" s="195" t="s">
        <v>242</v>
      </c>
      <c r="CT12" s="195" t="s">
        <v>247</v>
      </c>
      <c r="CU12" s="195" t="s">
        <v>243</v>
      </c>
      <c r="CV12" s="195" t="s">
        <v>244</v>
      </c>
      <c r="CW12" s="196" t="s">
        <v>245</v>
      </c>
      <c r="CX12" s="186" t="s">
        <v>281</v>
      </c>
      <c r="CY12" s="195" t="s">
        <v>282</v>
      </c>
      <c r="CZ12" s="195" t="s">
        <v>284</v>
      </c>
      <c r="DA12" s="196" t="s">
        <v>283</v>
      </c>
      <c r="DB12" s="186" t="s">
        <v>269</v>
      </c>
      <c r="DC12" s="195" t="s">
        <v>270</v>
      </c>
      <c r="DD12" s="195" t="s">
        <v>271</v>
      </c>
      <c r="DE12" s="195" t="s">
        <v>272</v>
      </c>
      <c r="DF12" s="195" t="s">
        <v>273</v>
      </c>
      <c r="DG12" s="195" t="s">
        <v>274</v>
      </c>
      <c r="DH12" s="195" t="s">
        <v>275</v>
      </c>
      <c r="DI12" s="195" t="s">
        <v>276</v>
      </c>
      <c r="DJ12" s="195" t="s">
        <v>277</v>
      </c>
      <c r="DK12" s="196" t="s">
        <v>278</v>
      </c>
      <c r="DL12" s="197"/>
      <c r="DM12" s="198" t="s">
        <v>308</v>
      </c>
      <c r="DN12" s="199" t="s">
        <v>105</v>
      </c>
      <c r="DO12" s="200" t="s">
        <v>93</v>
      </c>
      <c r="DQ12" s="198" t="s">
        <v>308</v>
      </c>
      <c r="DR12" s="199" t="s">
        <v>105</v>
      </c>
      <c r="DS12" s="200" t="s">
        <v>93</v>
      </c>
      <c r="DU12" s="198" t="s">
        <v>308</v>
      </c>
      <c r="DV12" s="199" t="s">
        <v>105</v>
      </c>
      <c r="DW12" s="200" t="s">
        <v>93</v>
      </c>
      <c r="DY12" s="198" t="s">
        <v>308</v>
      </c>
      <c r="DZ12" s="199" t="s">
        <v>105</v>
      </c>
      <c r="EA12" s="200" t="s">
        <v>93</v>
      </c>
      <c r="EC12" s="198" t="s">
        <v>308</v>
      </c>
      <c r="ED12" s="199" t="s">
        <v>105</v>
      </c>
      <c r="EE12" s="200" t="s">
        <v>93</v>
      </c>
      <c r="EG12" s="198" t="s">
        <v>308</v>
      </c>
      <c r="EH12" s="199" t="s">
        <v>105</v>
      </c>
      <c r="EI12" s="200" t="s">
        <v>93</v>
      </c>
      <c r="EK12" s="198" t="s">
        <v>308</v>
      </c>
      <c r="EL12" s="199" t="s">
        <v>105</v>
      </c>
      <c r="EM12" s="200" t="s">
        <v>93</v>
      </c>
      <c r="EO12" s="198" t="s">
        <v>308</v>
      </c>
      <c r="EP12" s="199" t="s">
        <v>105</v>
      </c>
      <c r="EQ12" s="200" t="s">
        <v>93</v>
      </c>
      <c r="ES12" s="198" t="s">
        <v>308</v>
      </c>
      <c r="ET12" s="199" t="s">
        <v>105</v>
      </c>
      <c r="EU12" s="200" t="s">
        <v>93</v>
      </c>
      <c r="EW12" s="198" t="s">
        <v>308</v>
      </c>
      <c r="EX12" s="199" t="s">
        <v>105</v>
      </c>
      <c r="EY12" s="200" t="s">
        <v>93</v>
      </c>
    </row>
    <row r="13" spans="1:155" ht="30.75" outlineLevel="1" thickBot="1">
      <c r="A13" s="163" t="s">
        <v>279</v>
      </c>
      <c r="B13" s="202">
        <v>5150</v>
      </c>
      <c r="C13" s="203" t="s">
        <v>69</v>
      </c>
      <c r="D13" s="164">
        <v>0</v>
      </c>
      <c r="E13" s="41">
        <v>0</v>
      </c>
      <c r="F13" s="113">
        <v>0</v>
      </c>
      <c r="G13" s="26">
        <f>SUM(Table42345[[#This Row],[Involuntary Holds for Child/Adolescent 
(0-17 Years) ]:[Involuntary Holds for Age Group Unknown]])</f>
        <v>0</v>
      </c>
      <c r="H13" s="121">
        <v>0</v>
      </c>
      <c r="I13" s="42">
        <v>0</v>
      </c>
      <c r="J13" s="42">
        <v>0</v>
      </c>
      <c r="K13" s="42">
        <v>0</v>
      </c>
      <c r="L13" s="122">
        <v>0</v>
      </c>
      <c r="M13" s="121">
        <v>0</v>
      </c>
      <c r="N13" s="43">
        <v>0</v>
      </c>
      <c r="O13" s="43">
        <v>0</v>
      </c>
      <c r="P13" s="43">
        <v>0</v>
      </c>
      <c r="Q13" s="43">
        <v>0</v>
      </c>
      <c r="R13" s="43">
        <v>0</v>
      </c>
      <c r="S13" s="26">
        <f>SUM(Table42345[[#This Row],[Children - Adolescents (0-17)]:[Unknown Age]])</f>
        <v>0</v>
      </c>
      <c r="T13" s="121">
        <v>0</v>
      </c>
      <c r="U13" s="42">
        <v>0</v>
      </c>
      <c r="V13" s="42">
        <v>0</v>
      </c>
      <c r="W13" s="42">
        <v>0</v>
      </c>
      <c r="X13" s="42">
        <v>0</v>
      </c>
      <c r="Y13" s="42">
        <v>0</v>
      </c>
      <c r="Z13" s="42">
        <v>0</v>
      </c>
      <c r="AA13" s="42">
        <v>0</v>
      </c>
      <c r="AB13" s="26">
        <f>SUM(Table42345[[#This Row],[Male2]:[Declined to State2]])</f>
        <v>0</v>
      </c>
      <c r="AC13" s="121">
        <v>0</v>
      </c>
      <c r="AD13" s="42">
        <v>0</v>
      </c>
      <c r="AE13" s="42">
        <v>0</v>
      </c>
      <c r="AF13" s="42">
        <v>0</v>
      </c>
      <c r="AG13" s="42">
        <v>0</v>
      </c>
      <c r="AH13" s="42">
        <v>0</v>
      </c>
      <c r="AI13" s="42">
        <v>0</v>
      </c>
      <c r="AJ13" s="42">
        <v>0</v>
      </c>
      <c r="AK13" s="42">
        <v>0</v>
      </c>
      <c r="AL13" s="26">
        <f>SUM(Table42345[[#This Row],[American Indian - Alaska Native]:[Declined to State3]])</f>
        <v>0</v>
      </c>
      <c r="AM13" s="121">
        <v>0</v>
      </c>
      <c r="AN13" s="42">
        <v>0</v>
      </c>
      <c r="AO13" s="42">
        <v>0</v>
      </c>
      <c r="AP13" s="42">
        <v>0</v>
      </c>
      <c r="AQ13" s="26">
        <f>SUM(Table42345[[#This Row],[Not Hispanic or  Not Latino]:[Declined to State4]])</f>
        <v>0</v>
      </c>
      <c r="AR13" s="121">
        <v>0</v>
      </c>
      <c r="AS13" s="42">
        <v>0</v>
      </c>
      <c r="AT13" s="42">
        <v>0</v>
      </c>
      <c r="AU13" s="42">
        <v>0</v>
      </c>
      <c r="AV13" s="42">
        <v>0</v>
      </c>
      <c r="AW13" s="42">
        <v>0</v>
      </c>
      <c r="AX13" s="42">
        <v>0</v>
      </c>
      <c r="AY13" s="27">
        <f>SUM(Table42345[[#This Row],[Straight - Heterosexual]:[Declined to State]])</f>
        <v>0</v>
      </c>
      <c r="AZ13" s="121">
        <v>0</v>
      </c>
      <c r="BA13" s="43">
        <v>0</v>
      </c>
      <c r="BB13" s="43">
        <v>0</v>
      </c>
      <c r="BC13" s="43">
        <v>0</v>
      </c>
      <c r="BD13" s="26">
        <f>SUM(Table42345[[#This Row],[Male]:[Declined to State5]])</f>
        <v>0</v>
      </c>
      <c r="BE13" s="121">
        <v>0</v>
      </c>
      <c r="BF13" s="42">
        <v>0</v>
      </c>
      <c r="BG13" s="42">
        <v>0</v>
      </c>
      <c r="BH13" s="42">
        <v>0</v>
      </c>
      <c r="BI13" s="26">
        <f>SUM(Table42345[[#This Row],[Non-Veteran]:[Declined to State6]])</f>
        <v>0</v>
      </c>
      <c r="BJ13" s="121">
        <v>0</v>
      </c>
      <c r="BK13" s="42">
        <v>0</v>
      </c>
      <c r="BL13" s="42">
        <v>0</v>
      </c>
      <c r="BM13" s="42">
        <v>0</v>
      </c>
      <c r="BN13" s="42">
        <v>0</v>
      </c>
      <c r="BO13" s="42">
        <v>0</v>
      </c>
      <c r="BP13" s="42">
        <v>0</v>
      </c>
      <c r="BQ13" s="42">
        <v>0</v>
      </c>
      <c r="BR13" s="26">
        <f>SUM(Table42345[[#This Row],[Stable Housed]:[Declined to State7]])</f>
        <v>0</v>
      </c>
      <c r="BS13" s="121">
        <v>0</v>
      </c>
      <c r="BT13" s="42">
        <v>0</v>
      </c>
      <c r="BU13" s="42">
        <v>0</v>
      </c>
      <c r="BV13" s="42">
        <v>0</v>
      </c>
      <c r="BW13" s="42">
        <v>0</v>
      </c>
      <c r="BX13" s="26">
        <f>SUM(Table42345[[#This Row],[Private 
(HMO, PPO, DOD, Tricare)]:[Unknown - Not Reported]])</f>
        <v>0</v>
      </c>
      <c r="BY13" s="121">
        <v>0</v>
      </c>
      <c r="BZ13" s="42">
        <v>0</v>
      </c>
      <c r="CA13" s="42">
        <v>0</v>
      </c>
      <c r="CB13" s="12"/>
      <c r="CC13" s="30"/>
      <c r="CD13" s="127"/>
      <c r="CE13" s="121">
        <v>0</v>
      </c>
      <c r="CF13" s="42">
        <v>0</v>
      </c>
      <c r="CG13" s="42">
        <v>0</v>
      </c>
      <c r="CH13" s="42">
        <v>0</v>
      </c>
      <c r="CI13" s="122">
        <v>0</v>
      </c>
      <c r="CJ13" s="121">
        <v>0</v>
      </c>
      <c r="CK13" s="43">
        <v>0</v>
      </c>
      <c r="CL13" s="42">
        <v>0</v>
      </c>
      <c r="CM13" s="123">
        <v>0</v>
      </c>
      <c r="CN13" s="121">
        <v>0</v>
      </c>
      <c r="CO13" s="42">
        <v>0</v>
      </c>
      <c r="CP13" s="42">
        <v>0</v>
      </c>
      <c r="CQ13" s="42">
        <v>0</v>
      </c>
      <c r="CR13" s="42">
        <v>0</v>
      </c>
      <c r="CS13" s="42">
        <v>0</v>
      </c>
      <c r="CT13" s="42">
        <v>0</v>
      </c>
      <c r="CU13" s="42">
        <v>0</v>
      </c>
      <c r="CV13" s="42">
        <v>0</v>
      </c>
      <c r="CW13" s="122">
        <v>0</v>
      </c>
      <c r="CX13" s="121">
        <v>0</v>
      </c>
      <c r="CY13" s="43">
        <v>0</v>
      </c>
      <c r="CZ13" s="43">
        <v>0</v>
      </c>
      <c r="DA13" s="123">
        <v>0</v>
      </c>
      <c r="DB13" s="121">
        <v>0</v>
      </c>
      <c r="DC13" s="42">
        <v>0</v>
      </c>
      <c r="DD13" s="42">
        <v>0</v>
      </c>
      <c r="DE13" s="42">
        <v>0</v>
      </c>
      <c r="DF13" s="42">
        <v>0</v>
      </c>
      <c r="DG13" s="42">
        <v>0</v>
      </c>
      <c r="DH13" s="42">
        <v>0</v>
      </c>
      <c r="DI13" s="42">
        <v>0</v>
      </c>
      <c r="DJ13" s="42">
        <v>0</v>
      </c>
      <c r="DK13" s="122">
        <v>0</v>
      </c>
      <c r="DL13" s="20"/>
      <c r="DM13" s="210" t="s">
        <v>69</v>
      </c>
      <c r="DN13" s="154" t="s">
        <v>16</v>
      </c>
      <c r="DO13" s="165">
        <v>0</v>
      </c>
      <c r="DP13" s="54"/>
      <c r="DQ13" s="210" t="s">
        <v>293</v>
      </c>
      <c r="DR13" s="154" t="s">
        <v>16</v>
      </c>
      <c r="DS13" s="165">
        <v>0</v>
      </c>
      <c r="DT13" s="54"/>
      <c r="DU13" s="210"/>
      <c r="DV13" s="154" t="s">
        <v>16</v>
      </c>
      <c r="DW13" s="165">
        <v>0</v>
      </c>
      <c r="DX13" s="54"/>
      <c r="DY13" s="210"/>
      <c r="DZ13" s="154" t="s">
        <v>16</v>
      </c>
      <c r="EA13" s="165">
        <v>0</v>
      </c>
      <c r="EB13" s="54"/>
      <c r="EC13" s="210"/>
      <c r="ED13" s="154" t="s">
        <v>16</v>
      </c>
      <c r="EE13" s="165">
        <v>0</v>
      </c>
      <c r="EF13" s="54"/>
      <c r="EG13" s="210"/>
      <c r="EH13" s="154" t="s">
        <v>16</v>
      </c>
      <c r="EI13" s="165">
        <v>0</v>
      </c>
      <c r="EJ13" s="54"/>
      <c r="EK13" s="210"/>
      <c r="EL13" s="154" t="s">
        <v>16</v>
      </c>
      <c r="EM13" s="165">
        <v>0</v>
      </c>
      <c r="EN13" s="54"/>
      <c r="EO13" s="210"/>
      <c r="EP13" s="154" t="s">
        <v>16</v>
      </c>
      <c r="EQ13" s="165">
        <v>0</v>
      </c>
      <c r="ER13" s="54"/>
      <c r="ES13" s="210"/>
      <c r="ET13" s="154" t="s">
        <v>16</v>
      </c>
      <c r="EU13" s="165">
        <v>0</v>
      </c>
      <c r="EV13" s="54"/>
      <c r="EW13" s="210"/>
      <c r="EX13" s="154" t="s">
        <v>16</v>
      </c>
      <c r="EY13" s="165">
        <v>0</v>
      </c>
    </row>
    <row r="14" spans="1:155" s="233" customFormat="1" ht="24" hidden="1" customHeight="1" outlineLevel="1" thickBot="1">
      <c r="A14" s="214" t="s">
        <v>279</v>
      </c>
      <c r="B14" s="215">
        <v>5150</v>
      </c>
      <c r="C14" s="216" t="s">
        <v>296</v>
      </c>
      <c r="D14" s="217">
        <v>0</v>
      </c>
      <c r="E14" s="218">
        <v>0</v>
      </c>
      <c r="F14" s="219">
        <v>0</v>
      </c>
      <c r="G14" s="220">
        <f>SUM(Table42345[[#This Row],[Involuntary Holds for Child/Adolescent 
(0-17 Years) ]:[Involuntary Holds for Age Group Unknown]])</f>
        <v>0</v>
      </c>
      <c r="H14" s="221">
        <v>0</v>
      </c>
      <c r="I14" s="222">
        <v>0</v>
      </c>
      <c r="J14" s="222">
        <v>0</v>
      </c>
      <c r="K14" s="222">
        <v>0</v>
      </c>
      <c r="L14" s="223">
        <v>0</v>
      </c>
      <c r="M14" s="221">
        <v>0</v>
      </c>
      <c r="N14" s="224">
        <v>0</v>
      </c>
      <c r="O14" s="224">
        <v>0</v>
      </c>
      <c r="P14" s="224">
        <v>0</v>
      </c>
      <c r="Q14" s="224">
        <v>0</v>
      </c>
      <c r="R14" s="224">
        <v>0</v>
      </c>
      <c r="S14" s="225">
        <f>SUM(Table42345[[#This Row],[Children - Adolescents (0-17)]:[Unknown Age]])</f>
        <v>0</v>
      </c>
      <c r="T14" s="221">
        <v>0</v>
      </c>
      <c r="U14" s="222">
        <v>0</v>
      </c>
      <c r="V14" s="222">
        <v>0</v>
      </c>
      <c r="W14" s="222">
        <v>0</v>
      </c>
      <c r="X14" s="222">
        <v>0</v>
      </c>
      <c r="Y14" s="222">
        <v>0</v>
      </c>
      <c r="Z14" s="222">
        <v>0</v>
      </c>
      <c r="AA14" s="222">
        <v>0</v>
      </c>
      <c r="AB14" s="225">
        <f>SUM(Table42345[[#This Row],[Male2]:[Declined to State2]])</f>
        <v>0</v>
      </c>
      <c r="AC14" s="221">
        <v>0</v>
      </c>
      <c r="AD14" s="222">
        <v>0</v>
      </c>
      <c r="AE14" s="222">
        <v>0</v>
      </c>
      <c r="AF14" s="222">
        <v>0</v>
      </c>
      <c r="AG14" s="222">
        <v>0</v>
      </c>
      <c r="AH14" s="222">
        <v>0</v>
      </c>
      <c r="AI14" s="222">
        <v>0</v>
      </c>
      <c r="AJ14" s="222">
        <v>0</v>
      </c>
      <c r="AK14" s="222">
        <v>0</v>
      </c>
      <c r="AL14" s="225">
        <f>SUM(Table42345[[#This Row],[American Indian - Alaska Native]:[Declined to State3]])</f>
        <v>0</v>
      </c>
      <c r="AM14" s="221">
        <v>0</v>
      </c>
      <c r="AN14" s="222">
        <v>0</v>
      </c>
      <c r="AO14" s="222">
        <v>0</v>
      </c>
      <c r="AP14" s="222">
        <v>0</v>
      </c>
      <c r="AQ14" s="225">
        <f>SUM(Table42345[[#This Row],[Not Hispanic or  Not Latino]:[Declined to State4]])</f>
        <v>0</v>
      </c>
      <c r="AR14" s="221">
        <v>0</v>
      </c>
      <c r="AS14" s="222">
        <v>0</v>
      </c>
      <c r="AT14" s="222">
        <v>0</v>
      </c>
      <c r="AU14" s="222">
        <v>0</v>
      </c>
      <c r="AV14" s="222">
        <v>0</v>
      </c>
      <c r="AW14" s="222">
        <v>0</v>
      </c>
      <c r="AX14" s="222">
        <v>0</v>
      </c>
      <c r="AY14" s="226">
        <f>SUM(Table42345[[#This Row],[Straight - Heterosexual]:[Declined to State]])</f>
        <v>0</v>
      </c>
      <c r="AZ14" s="221">
        <v>0</v>
      </c>
      <c r="BA14" s="224">
        <v>0</v>
      </c>
      <c r="BB14" s="224">
        <v>0</v>
      </c>
      <c r="BC14" s="224">
        <v>0</v>
      </c>
      <c r="BD14" s="225">
        <f>SUM(Table42345[[#This Row],[Male]:[Declined to State5]])</f>
        <v>0</v>
      </c>
      <c r="BE14" s="221">
        <v>0</v>
      </c>
      <c r="BF14" s="222">
        <v>0</v>
      </c>
      <c r="BG14" s="222">
        <v>0</v>
      </c>
      <c r="BH14" s="222">
        <v>0</v>
      </c>
      <c r="BI14" s="225">
        <f>SUM(Table42345[[#This Row],[Non-Veteran]:[Declined to State6]])</f>
        <v>0</v>
      </c>
      <c r="BJ14" s="221">
        <v>0</v>
      </c>
      <c r="BK14" s="222">
        <v>0</v>
      </c>
      <c r="BL14" s="222">
        <v>0</v>
      </c>
      <c r="BM14" s="222">
        <v>0</v>
      </c>
      <c r="BN14" s="222">
        <v>0</v>
      </c>
      <c r="BO14" s="222">
        <v>0</v>
      </c>
      <c r="BP14" s="222">
        <v>0</v>
      </c>
      <c r="BQ14" s="222">
        <v>0</v>
      </c>
      <c r="BR14" s="225">
        <f>SUM(Table42345[[#This Row],[Stable Housed]:[Declined to State7]])</f>
        <v>0</v>
      </c>
      <c r="BS14" s="221">
        <v>0</v>
      </c>
      <c r="BT14" s="222">
        <v>0</v>
      </c>
      <c r="BU14" s="222">
        <v>0</v>
      </c>
      <c r="BV14" s="222">
        <v>0</v>
      </c>
      <c r="BW14" s="222">
        <v>0</v>
      </c>
      <c r="BX14" s="220">
        <f>SUM(Table42345[[#This Row],[Private 
(HMO, PPO, DOD, Tricare)]:[Unknown - Not Reported]])</f>
        <v>0</v>
      </c>
      <c r="BY14" s="221">
        <v>0</v>
      </c>
      <c r="BZ14" s="222">
        <v>0</v>
      </c>
      <c r="CA14" s="222">
        <v>0</v>
      </c>
      <c r="CB14" s="222">
        <v>0</v>
      </c>
      <c r="CC14" s="222">
        <v>0</v>
      </c>
      <c r="CD14" s="223">
        <v>0</v>
      </c>
      <c r="CE14" s="221">
        <v>0</v>
      </c>
      <c r="CF14" s="222">
        <v>0</v>
      </c>
      <c r="CG14" s="222">
        <v>0</v>
      </c>
      <c r="CH14" s="222">
        <v>0</v>
      </c>
      <c r="CI14" s="223">
        <v>0</v>
      </c>
      <c r="CJ14" s="221">
        <v>0</v>
      </c>
      <c r="CK14" s="224">
        <v>0</v>
      </c>
      <c r="CL14" s="222">
        <v>0</v>
      </c>
      <c r="CM14" s="227">
        <v>0</v>
      </c>
      <c r="CN14" s="221">
        <v>0</v>
      </c>
      <c r="CO14" s="224">
        <v>0</v>
      </c>
      <c r="CP14" s="224">
        <v>0</v>
      </c>
      <c r="CQ14" s="224">
        <v>0</v>
      </c>
      <c r="CR14" s="224">
        <v>0</v>
      </c>
      <c r="CS14" s="224">
        <v>0</v>
      </c>
      <c r="CT14" s="224">
        <v>0</v>
      </c>
      <c r="CU14" s="224">
        <v>0</v>
      </c>
      <c r="CV14" s="224">
        <v>0</v>
      </c>
      <c r="CW14" s="227">
        <v>0</v>
      </c>
      <c r="CX14" s="221">
        <v>0</v>
      </c>
      <c r="CY14" s="224">
        <v>0</v>
      </c>
      <c r="CZ14" s="224">
        <v>0</v>
      </c>
      <c r="DA14" s="227">
        <v>0</v>
      </c>
      <c r="DB14" s="221">
        <v>0</v>
      </c>
      <c r="DC14" s="224">
        <v>0</v>
      </c>
      <c r="DD14" s="224">
        <v>0</v>
      </c>
      <c r="DE14" s="224">
        <v>0</v>
      </c>
      <c r="DF14" s="224">
        <v>0</v>
      </c>
      <c r="DG14" s="224">
        <v>0</v>
      </c>
      <c r="DH14" s="224">
        <v>0</v>
      </c>
      <c r="DI14" s="224">
        <v>0</v>
      </c>
      <c r="DJ14" s="224">
        <v>0</v>
      </c>
      <c r="DK14" s="227">
        <v>0</v>
      </c>
      <c r="DL14" s="228"/>
      <c r="DM14" s="229"/>
      <c r="DN14" s="230"/>
      <c r="DO14" s="231"/>
      <c r="DP14" s="232"/>
      <c r="DQ14" s="229"/>
      <c r="DR14" s="230"/>
      <c r="DS14" s="231"/>
      <c r="DT14" s="232"/>
      <c r="DU14" s="229"/>
      <c r="DV14" s="230"/>
      <c r="DW14" s="231"/>
      <c r="DX14" s="232"/>
      <c r="DY14" s="229"/>
      <c r="DZ14" s="230"/>
      <c r="EA14" s="231"/>
      <c r="EB14" s="232"/>
      <c r="EC14" s="229"/>
      <c r="ED14" s="230"/>
      <c r="EE14" s="231"/>
      <c r="EF14" s="232"/>
      <c r="EG14" s="229"/>
      <c r="EH14" s="230"/>
      <c r="EI14" s="231"/>
      <c r="EJ14" s="232"/>
      <c r="EK14" s="229"/>
      <c r="EL14" s="230"/>
      <c r="EM14" s="231"/>
      <c r="EN14" s="232"/>
      <c r="EO14" s="229"/>
      <c r="EP14" s="230"/>
      <c r="EQ14" s="231"/>
      <c r="ER14" s="232"/>
      <c r="ES14" s="229"/>
      <c r="ET14" s="230"/>
      <c r="EU14" s="231"/>
      <c r="EV14" s="232"/>
      <c r="EW14" s="229"/>
      <c r="EX14" s="230"/>
      <c r="EY14" s="231"/>
    </row>
    <row r="15" spans="1:155" s="233" customFormat="1" ht="24" hidden="1" customHeight="1" outlineLevel="1" thickBot="1">
      <c r="A15" s="214" t="s">
        <v>279</v>
      </c>
      <c r="B15" s="215">
        <v>5250</v>
      </c>
      <c r="C15" s="234" t="s">
        <v>250</v>
      </c>
      <c r="D15" s="217">
        <v>0</v>
      </c>
      <c r="E15" s="218">
        <v>0</v>
      </c>
      <c r="F15" s="219">
        <v>0</v>
      </c>
      <c r="G15" s="220">
        <f>SUM(Table42345[[#This Row],[Involuntary Holds for Child/Adolescent 
(0-17 Years) ]:[Involuntary Holds for Age Group Unknown]])</f>
        <v>0</v>
      </c>
      <c r="H15" s="221">
        <v>0</v>
      </c>
      <c r="I15" s="222">
        <v>0</v>
      </c>
      <c r="J15" s="222">
        <v>0</v>
      </c>
      <c r="K15" s="222">
        <v>0</v>
      </c>
      <c r="L15" s="223">
        <v>0</v>
      </c>
      <c r="M15" s="221">
        <v>0</v>
      </c>
      <c r="N15" s="224">
        <v>0</v>
      </c>
      <c r="O15" s="224">
        <v>0</v>
      </c>
      <c r="P15" s="224">
        <v>0</v>
      </c>
      <c r="Q15" s="224">
        <v>0</v>
      </c>
      <c r="R15" s="224">
        <v>0</v>
      </c>
      <c r="S15" s="225">
        <f>SUM(Table42345[[#This Row],[Children - Adolescents (0-17)]:[Unknown Age]])</f>
        <v>0</v>
      </c>
      <c r="T15" s="221">
        <v>0</v>
      </c>
      <c r="U15" s="222">
        <v>0</v>
      </c>
      <c r="V15" s="222">
        <v>0</v>
      </c>
      <c r="W15" s="222">
        <v>0</v>
      </c>
      <c r="X15" s="222">
        <v>0</v>
      </c>
      <c r="Y15" s="222">
        <v>0</v>
      </c>
      <c r="Z15" s="222">
        <v>0</v>
      </c>
      <c r="AA15" s="222">
        <v>0</v>
      </c>
      <c r="AB15" s="225">
        <f>SUM(Table42345[[#This Row],[Male2]:[Declined to State2]])</f>
        <v>0</v>
      </c>
      <c r="AC15" s="221">
        <v>0</v>
      </c>
      <c r="AD15" s="222">
        <v>0</v>
      </c>
      <c r="AE15" s="222">
        <v>0</v>
      </c>
      <c r="AF15" s="222">
        <v>0</v>
      </c>
      <c r="AG15" s="222">
        <v>0</v>
      </c>
      <c r="AH15" s="222">
        <v>0</v>
      </c>
      <c r="AI15" s="222">
        <v>0</v>
      </c>
      <c r="AJ15" s="222">
        <v>0</v>
      </c>
      <c r="AK15" s="222">
        <v>0</v>
      </c>
      <c r="AL15" s="225">
        <f>SUM(Table42345[[#This Row],[American Indian - Alaska Native]:[Declined to State3]])</f>
        <v>0</v>
      </c>
      <c r="AM15" s="221">
        <v>0</v>
      </c>
      <c r="AN15" s="222">
        <v>0</v>
      </c>
      <c r="AO15" s="222">
        <v>0</v>
      </c>
      <c r="AP15" s="222">
        <v>0</v>
      </c>
      <c r="AQ15" s="225">
        <f>SUM(Table42345[[#This Row],[Not Hispanic or  Not Latino]:[Declined to State4]])</f>
        <v>0</v>
      </c>
      <c r="AR15" s="221">
        <v>0</v>
      </c>
      <c r="AS15" s="222">
        <v>0</v>
      </c>
      <c r="AT15" s="222">
        <v>0</v>
      </c>
      <c r="AU15" s="222">
        <v>0</v>
      </c>
      <c r="AV15" s="222">
        <v>0</v>
      </c>
      <c r="AW15" s="222">
        <v>0</v>
      </c>
      <c r="AX15" s="222">
        <v>0</v>
      </c>
      <c r="AY15" s="226">
        <f>SUM(Table42345[[#This Row],[Straight - Heterosexual]:[Declined to State]])</f>
        <v>0</v>
      </c>
      <c r="AZ15" s="221">
        <v>0</v>
      </c>
      <c r="BA15" s="224">
        <v>0</v>
      </c>
      <c r="BB15" s="224">
        <v>0</v>
      </c>
      <c r="BC15" s="224">
        <v>0</v>
      </c>
      <c r="BD15" s="225">
        <f>SUM(Table42345[[#This Row],[Male]:[Declined to State5]])</f>
        <v>0</v>
      </c>
      <c r="BE15" s="221">
        <v>0</v>
      </c>
      <c r="BF15" s="222">
        <v>0</v>
      </c>
      <c r="BG15" s="222">
        <v>0</v>
      </c>
      <c r="BH15" s="222">
        <v>0</v>
      </c>
      <c r="BI15" s="225">
        <f>SUM(Table42345[[#This Row],[Non-Veteran]:[Declined to State6]])</f>
        <v>0</v>
      </c>
      <c r="BJ15" s="221">
        <v>0</v>
      </c>
      <c r="BK15" s="222">
        <v>0</v>
      </c>
      <c r="BL15" s="222">
        <v>0</v>
      </c>
      <c r="BM15" s="222">
        <v>0</v>
      </c>
      <c r="BN15" s="222">
        <v>0</v>
      </c>
      <c r="BO15" s="222">
        <v>0</v>
      </c>
      <c r="BP15" s="222">
        <v>0</v>
      </c>
      <c r="BQ15" s="222">
        <v>0</v>
      </c>
      <c r="BR15" s="225">
        <f>SUM(Table42345[[#This Row],[Stable Housed]:[Declined to State7]])</f>
        <v>0</v>
      </c>
      <c r="BS15" s="221">
        <v>0</v>
      </c>
      <c r="BT15" s="222">
        <v>0</v>
      </c>
      <c r="BU15" s="222">
        <v>0</v>
      </c>
      <c r="BV15" s="222">
        <v>0</v>
      </c>
      <c r="BW15" s="222">
        <v>0</v>
      </c>
      <c r="BX15" s="220">
        <f>SUM(Table42345[[#This Row],[Private 
(HMO, PPO, DOD, Tricare)]:[Unknown - Not Reported]])</f>
        <v>0</v>
      </c>
      <c r="BY15" s="221">
        <v>0</v>
      </c>
      <c r="BZ15" s="222">
        <v>0</v>
      </c>
      <c r="CA15" s="222">
        <v>0</v>
      </c>
      <c r="CB15" s="222">
        <v>0</v>
      </c>
      <c r="CC15" s="222">
        <v>0</v>
      </c>
      <c r="CD15" s="223">
        <v>0</v>
      </c>
      <c r="CE15" s="221">
        <v>0</v>
      </c>
      <c r="CF15" s="222">
        <v>0</v>
      </c>
      <c r="CG15" s="222">
        <v>0</v>
      </c>
      <c r="CH15" s="222">
        <v>0</v>
      </c>
      <c r="CI15" s="223">
        <v>0</v>
      </c>
      <c r="CJ15" s="221">
        <v>0</v>
      </c>
      <c r="CK15" s="224">
        <v>0</v>
      </c>
      <c r="CL15" s="222">
        <v>0</v>
      </c>
      <c r="CM15" s="227">
        <v>0</v>
      </c>
      <c r="CN15" s="235"/>
      <c r="CO15" s="236"/>
      <c r="CP15" s="236"/>
      <c r="CQ15" s="236"/>
      <c r="CR15" s="236"/>
      <c r="CS15" s="236"/>
      <c r="CT15" s="236"/>
      <c r="CU15" s="236"/>
      <c r="CV15" s="236"/>
      <c r="CW15" s="237"/>
      <c r="CX15" s="235"/>
      <c r="CY15" s="236"/>
      <c r="CZ15" s="236"/>
      <c r="DA15" s="237"/>
      <c r="DB15" s="235"/>
      <c r="DC15" s="236"/>
      <c r="DD15" s="236"/>
      <c r="DE15" s="236"/>
      <c r="DF15" s="236"/>
      <c r="DG15" s="236"/>
      <c r="DH15" s="236"/>
      <c r="DI15" s="236"/>
      <c r="DJ15" s="236"/>
      <c r="DK15" s="237"/>
      <c r="DL15" s="228"/>
      <c r="DM15" s="229"/>
      <c r="DN15" s="230"/>
      <c r="DO15" s="231"/>
      <c r="DP15" s="232"/>
      <c r="DQ15" s="229"/>
      <c r="DR15" s="230"/>
      <c r="DS15" s="231"/>
      <c r="DT15" s="232"/>
      <c r="DU15" s="229"/>
      <c r="DV15" s="230"/>
      <c r="DW15" s="231"/>
      <c r="DX15" s="232"/>
      <c r="DY15" s="229"/>
      <c r="DZ15" s="230"/>
      <c r="EA15" s="231"/>
      <c r="EB15" s="232"/>
      <c r="EC15" s="229"/>
      <c r="ED15" s="230"/>
      <c r="EE15" s="231"/>
      <c r="EF15" s="232"/>
      <c r="EG15" s="229"/>
      <c r="EH15" s="230"/>
      <c r="EI15" s="231"/>
      <c r="EJ15" s="232"/>
      <c r="EK15" s="229"/>
      <c r="EL15" s="230"/>
      <c r="EM15" s="231"/>
      <c r="EN15" s="232"/>
      <c r="EO15" s="229"/>
      <c r="EP15" s="230"/>
      <c r="EQ15" s="231"/>
      <c r="ER15" s="232"/>
      <c r="ES15" s="229"/>
      <c r="ET15" s="230"/>
      <c r="EU15" s="231"/>
      <c r="EV15" s="232"/>
      <c r="EW15" s="229"/>
      <c r="EX15" s="230"/>
      <c r="EY15" s="231"/>
    </row>
    <row r="16" spans="1:155" s="233" customFormat="1" ht="24" hidden="1" customHeight="1" outlineLevel="1" thickBot="1">
      <c r="A16" s="214" t="s">
        <v>279</v>
      </c>
      <c r="B16" s="215">
        <v>5260</v>
      </c>
      <c r="C16" s="234" t="s">
        <v>251</v>
      </c>
      <c r="D16" s="217">
        <v>0</v>
      </c>
      <c r="E16" s="218">
        <v>0</v>
      </c>
      <c r="F16" s="219">
        <v>0</v>
      </c>
      <c r="G16" s="220">
        <f>SUM(Table42345[[#This Row],[Involuntary Holds for Child/Adolescent 
(0-17 Years) ]:[Involuntary Holds for Age Group Unknown]])</f>
        <v>0</v>
      </c>
      <c r="H16" s="221">
        <v>0</v>
      </c>
      <c r="I16" s="238"/>
      <c r="J16" s="238"/>
      <c r="K16" s="238"/>
      <c r="L16" s="239"/>
      <c r="M16" s="221">
        <v>0</v>
      </c>
      <c r="N16" s="224">
        <v>0</v>
      </c>
      <c r="O16" s="224">
        <v>0</v>
      </c>
      <c r="P16" s="224">
        <v>0</v>
      </c>
      <c r="Q16" s="224">
        <v>0</v>
      </c>
      <c r="R16" s="224">
        <v>0</v>
      </c>
      <c r="S16" s="225">
        <f>SUM(Table42345[[#This Row],[Children - Adolescents (0-17)]:[Unknown Age]])</f>
        <v>0</v>
      </c>
      <c r="T16" s="221">
        <v>0</v>
      </c>
      <c r="U16" s="222">
        <v>0</v>
      </c>
      <c r="V16" s="222">
        <v>0</v>
      </c>
      <c r="W16" s="222">
        <v>0</v>
      </c>
      <c r="X16" s="222">
        <v>0</v>
      </c>
      <c r="Y16" s="222">
        <v>0</v>
      </c>
      <c r="Z16" s="222">
        <v>0</v>
      </c>
      <c r="AA16" s="222">
        <v>0</v>
      </c>
      <c r="AB16" s="225">
        <f>SUM(Table42345[[#This Row],[Male2]:[Declined to State2]])</f>
        <v>0</v>
      </c>
      <c r="AC16" s="221">
        <v>0</v>
      </c>
      <c r="AD16" s="222">
        <v>0</v>
      </c>
      <c r="AE16" s="222">
        <v>0</v>
      </c>
      <c r="AF16" s="222">
        <v>0</v>
      </c>
      <c r="AG16" s="222">
        <v>0</v>
      </c>
      <c r="AH16" s="222">
        <v>0</v>
      </c>
      <c r="AI16" s="222">
        <v>0</v>
      </c>
      <c r="AJ16" s="222">
        <v>0</v>
      </c>
      <c r="AK16" s="222">
        <v>0</v>
      </c>
      <c r="AL16" s="225">
        <f>SUM(Table42345[[#This Row],[American Indian - Alaska Native]:[Declined to State3]])</f>
        <v>0</v>
      </c>
      <c r="AM16" s="221">
        <v>0</v>
      </c>
      <c r="AN16" s="222">
        <v>0</v>
      </c>
      <c r="AO16" s="222">
        <v>0</v>
      </c>
      <c r="AP16" s="222">
        <v>0</v>
      </c>
      <c r="AQ16" s="225">
        <f>SUM(Table42345[[#This Row],[Not Hispanic or  Not Latino]:[Declined to State4]])</f>
        <v>0</v>
      </c>
      <c r="AR16" s="221">
        <v>0</v>
      </c>
      <c r="AS16" s="222">
        <v>0</v>
      </c>
      <c r="AT16" s="222">
        <v>0</v>
      </c>
      <c r="AU16" s="222">
        <v>0</v>
      </c>
      <c r="AV16" s="222">
        <v>0</v>
      </c>
      <c r="AW16" s="222">
        <v>0</v>
      </c>
      <c r="AX16" s="222">
        <v>0</v>
      </c>
      <c r="AY16" s="226">
        <f>SUM(Table42345[[#This Row],[Straight - Heterosexual]:[Declined to State]])</f>
        <v>0</v>
      </c>
      <c r="AZ16" s="221">
        <v>0</v>
      </c>
      <c r="BA16" s="224">
        <v>0</v>
      </c>
      <c r="BB16" s="224">
        <v>0</v>
      </c>
      <c r="BC16" s="224">
        <v>0</v>
      </c>
      <c r="BD16" s="225">
        <f>SUM(Table42345[[#This Row],[Male]:[Declined to State5]])</f>
        <v>0</v>
      </c>
      <c r="BE16" s="221">
        <v>0</v>
      </c>
      <c r="BF16" s="222">
        <v>0</v>
      </c>
      <c r="BG16" s="222">
        <v>0</v>
      </c>
      <c r="BH16" s="222">
        <v>0</v>
      </c>
      <c r="BI16" s="225">
        <f>SUM(Table42345[[#This Row],[Non-Veteran]:[Declined to State6]])</f>
        <v>0</v>
      </c>
      <c r="BJ16" s="221">
        <v>0</v>
      </c>
      <c r="BK16" s="222">
        <v>0</v>
      </c>
      <c r="BL16" s="222">
        <v>0</v>
      </c>
      <c r="BM16" s="222">
        <v>0</v>
      </c>
      <c r="BN16" s="222">
        <v>0</v>
      </c>
      <c r="BO16" s="222">
        <v>0</v>
      </c>
      <c r="BP16" s="222">
        <v>0</v>
      </c>
      <c r="BQ16" s="222">
        <v>0</v>
      </c>
      <c r="BR16" s="225">
        <f>SUM(Table42345[[#This Row],[Stable Housed]:[Declined to State7]])</f>
        <v>0</v>
      </c>
      <c r="BS16" s="221">
        <v>0</v>
      </c>
      <c r="BT16" s="222">
        <v>0</v>
      </c>
      <c r="BU16" s="222">
        <v>0</v>
      </c>
      <c r="BV16" s="222">
        <v>0</v>
      </c>
      <c r="BW16" s="222">
        <v>0</v>
      </c>
      <c r="BX16" s="220">
        <f>SUM(Table42345[[#This Row],[Private 
(HMO, PPO, DOD, Tricare)]:[Unknown - Not Reported]])</f>
        <v>0</v>
      </c>
      <c r="BY16" s="221">
        <v>0</v>
      </c>
      <c r="BZ16" s="222">
        <v>0</v>
      </c>
      <c r="CA16" s="222">
        <v>0</v>
      </c>
      <c r="CB16" s="222">
        <v>0</v>
      </c>
      <c r="CC16" s="222">
        <v>0</v>
      </c>
      <c r="CD16" s="223">
        <v>0</v>
      </c>
      <c r="CE16" s="221">
        <v>0</v>
      </c>
      <c r="CF16" s="222">
        <v>0</v>
      </c>
      <c r="CG16" s="222">
        <v>0</v>
      </c>
      <c r="CH16" s="222">
        <v>0</v>
      </c>
      <c r="CI16" s="223">
        <v>0</v>
      </c>
      <c r="CJ16" s="221">
        <v>0</v>
      </c>
      <c r="CK16" s="224">
        <v>0</v>
      </c>
      <c r="CL16" s="222">
        <v>0</v>
      </c>
      <c r="CM16" s="227">
        <v>0</v>
      </c>
      <c r="CN16" s="235"/>
      <c r="CO16" s="236"/>
      <c r="CP16" s="236"/>
      <c r="CQ16" s="236"/>
      <c r="CR16" s="236"/>
      <c r="CS16" s="236"/>
      <c r="CT16" s="236"/>
      <c r="CU16" s="236"/>
      <c r="CV16" s="236"/>
      <c r="CW16" s="237"/>
      <c r="CX16" s="235"/>
      <c r="CY16" s="236"/>
      <c r="CZ16" s="236"/>
      <c r="DA16" s="237"/>
      <c r="DB16" s="235"/>
      <c r="DC16" s="236"/>
      <c r="DD16" s="236"/>
      <c r="DE16" s="236"/>
      <c r="DF16" s="236"/>
      <c r="DG16" s="236"/>
      <c r="DH16" s="236"/>
      <c r="DI16" s="236"/>
      <c r="DJ16" s="236"/>
      <c r="DK16" s="237"/>
      <c r="DL16" s="228"/>
      <c r="DM16" s="229"/>
      <c r="DN16" s="230"/>
      <c r="DO16" s="231"/>
      <c r="DP16" s="232"/>
      <c r="DQ16" s="229"/>
      <c r="DR16" s="230"/>
      <c r="DS16" s="231"/>
      <c r="DT16" s="232"/>
      <c r="DU16" s="229"/>
      <c r="DV16" s="230"/>
      <c r="DW16" s="231"/>
      <c r="DX16" s="232"/>
      <c r="DY16" s="229"/>
      <c r="DZ16" s="230"/>
      <c r="EA16" s="231"/>
      <c r="EB16" s="232"/>
      <c r="EC16" s="229"/>
      <c r="ED16" s="230"/>
      <c r="EE16" s="231"/>
      <c r="EF16" s="232"/>
      <c r="EG16" s="229"/>
      <c r="EH16" s="230"/>
      <c r="EI16" s="231"/>
      <c r="EJ16" s="232"/>
      <c r="EK16" s="229"/>
      <c r="EL16" s="230"/>
      <c r="EM16" s="231"/>
      <c r="EN16" s="232"/>
      <c r="EO16" s="229"/>
      <c r="EP16" s="230"/>
      <c r="EQ16" s="231"/>
      <c r="ER16" s="232"/>
      <c r="ES16" s="229"/>
      <c r="ET16" s="230"/>
      <c r="EU16" s="231"/>
      <c r="EV16" s="232"/>
      <c r="EW16" s="229"/>
      <c r="EX16" s="230"/>
      <c r="EY16" s="231"/>
    </row>
    <row r="17" spans="1:155" s="233" customFormat="1" ht="24" hidden="1" customHeight="1" outlineLevel="1" thickBot="1">
      <c r="A17" s="214" t="s">
        <v>279</v>
      </c>
      <c r="B17" s="215">
        <v>5270.15</v>
      </c>
      <c r="C17" s="234" t="s">
        <v>252</v>
      </c>
      <c r="D17" s="217">
        <v>0</v>
      </c>
      <c r="E17" s="218">
        <v>0</v>
      </c>
      <c r="F17" s="219">
        <v>0</v>
      </c>
      <c r="G17" s="220">
        <f>SUM(Table42345[[#This Row],[Involuntary Holds for Child/Adolescent 
(0-17 Years) ]:[Involuntary Holds for Age Group Unknown]])</f>
        <v>0</v>
      </c>
      <c r="H17" s="235"/>
      <c r="I17" s="238"/>
      <c r="J17" s="222">
        <v>0</v>
      </c>
      <c r="K17" s="222">
        <v>0</v>
      </c>
      <c r="L17" s="223">
        <v>0</v>
      </c>
      <c r="M17" s="221">
        <v>0</v>
      </c>
      <c r="N17" s="224">
        <v>0</v>
      </c>
      <c r="O17" s="224">
        <v>0</v>
      </c>
      <c r="P17" s="224">
        <v>0</v>
      </c>
      <c r="Q17" s="224">
        <v>0</v>
      </c>
      <c r="R17" s="224">
        <v>0</v>
      </c>
      <c r="S17" s="225">
        <f>SUM(Table42345[[#This Row],[Children - Adolescents (0-17)]:[Unknown Age]])</f>
        <v>0</v>
      </c>
      <c r="T17" s="221">
        <v>0</v>
      </c>
      <c r="U17" s="222">
        <v>0</v>
      </c>
      <c r="V17" s="222">
        <v>0</v>
      </c>
      <c r="W17" s="222">
        <v>0</v>
      </c>
      <c r="X17" s="222">
        <v>0</v>
      </c>
      <c r="Y17" s="222">
        <v>0</v>
      </c>
      <c r="Z17" s="222">
        <v>0</v>
      </c>
      <c r="AA17" s="222">
        <v>0</v>
      </c>
      <c r="AB17" s="225">
        <f>SUM(Table42345[[#This Row],[Male2]:[Declined to State2]])</f>
        <v>0</v>
      </c>
      <c r="AC17" s="221">
        <v>0</v>
      </c>
      <c r="AD17" s="222">
        <v>0</v>
      </c>
      <c r="AE17" s="222">
        <v>0</v>
      </c>
      <c r="AF17" s="222">
        <v>0</v>
      </c>
      <c r="AG17" s="222">
        <v>0</v>
      </c>
      <c r="AH17" s="222">
        <v>0</v>
      </c>
      <c r="AI17" s="222">
        <v>0</v>
      </c>
      <c r="AJ17" s="222">
        <v>0</v>
      </c>
      <c r="AK17" s="222">
        <v>0</v>
      </c>
      <c r="AL17" s="225">
        <f>SUM(Table42345[[#This Row],[American Indian - Alaska Native]:[Declined to State3]])</f>
        <v>0</v>
      </c>
      <c r="AM17" s="221">
        <v>0</v>
      </c>
      <c r="AN17" s="222">
        <v>0</v>
      </c>
      <c r="AO17" s="222">
        <v>0</v>
      </c>
      <c r="AP17" s="222">
        <v>0</v>
      </c>
      <c r="AQ17" s="225">
        <f>SUM(Table42345[[#This Row],[Not Hispanic or  Not Latino]:[Declined to State4]])</f>
        <v>0</v>
      </c>
      <c r="AR17" s="221">
        <v>0</v>
      </c>
      <c r="AS17" s="222">
        <v>0</v>
      </c>
      <c r="AT17" s="222">
        <v>0</v>
      </c>
      <c r="AU17" s="222">
        <v>0</v>
      </c>
      <c r="AV17" s="222">
        <v>0</v>
      </c>
      <c r="AW17" s="222">
        <v>0</v>
      </c>
      <c r="AX17" s="222">
        <v>0</v>
      </c>
      <c r="AY17" s="226">
        <f>SUM(Table42345[[#This Row],[Straight - Heterosexual]:[Declined to State]])</f>
        <v>0</v>
      </c>
      <c r="AZ17" s="221">
        <v>0</v>
      </c>
      <c r="BA17" s="224">
        <v>0</v>
      </c>
      <c r="BB17" s="224">
        <v>0</v>
      </c>
      <c r="BC17" s="224">
        <v>0</v>
      </c>
      <c r="BD17" s="225">
        <f>SUM(Table42345[[#This Row],[Male]:[Declined to State5]])</f>
        <v>0</v>
      </c>
      <c r="BE17" s="221">
        <v>0</v>
      </c>
      <c r="BF17" s="222">
        <v>0</v>
      </c>
      <c r="BG17" s="222">
        <v>0</v>
      </c>
      <c r="BH17" s="222">
        <v>0</v>
      </c>
      <c r="BI17" s="225">
        <f>SUM(Table42345[[#This Row],[Non-Veteran]:[Declined to State6]])</f>
        <v>0</v>
      </c>
      <c r="BJ17" s="221">
        <v>0</v>
      </c>
      <c r="BK17" s="222">
        <v>0</v>
      </c>
      <c r="BL17" s="222">
        <v>0</v>
      </c>
      <c r="BM17" s="222">
        <v>0</v>
      </c>
      <c r="BN17" s="222">
        <v>0</v>
      </c>
      <c r="BO17" s="222">
        <v>0</v>
      </c>
      <c r="BP17" s="222">
        <v>0</v>
      </c>
      <c r="BQ17" s="222">
        <v>0</v>
      </c>
      <c r="BR17" s="225">
        <f>SUM(Table42345[[#This Row],[Stable Housed]:[Declined to State7]])</f>
        <v>0</v>
      </c>
      <c r="BS17" s="221">
        <v>0</v>
      </c>
      <c r="BT17" s="222">
        <v>0</v>
      </c>
      <c r="BU17" s="222">
        <v>0</v>
      </c>
      <c r="BV17" s="222">
        <v>0</v>
      </c>
      <c r="BW17" s="222">
        <v>0</v>
      </c>
      <c r="BX17" s="220">
        <f>SUM(Table42345[[#This Row],[Private 
(HMO, PPO, DOD, Tricare)]:[Unknown - Not Reported]])</f>
        <v>0</v>
      </c>
      <c r="BY17" s="221">
        <v>0</v>
      </c>
      <c r="BZ17" s="222">
        <v>0</v>
      </c>
      <c r="CA17" s="222">
        <v>0</v>
      </c>
      <c r="CB17" s="222">
        <v>0</v>
      </c>
      <c r="CC17" s="222">
        <v>0</v>
      </c>
      <c r="CD17" s="223">
        <v>0</v>
      </c>
      <c r="CE17" s="221">
        <v>0</v>
      </c>
      <c r="CF17" s="222">
        <v>0</v>
      </c>
      <c r="CG17" s="222">
        <v>0</v>
      </c>
      <c r="CH17" s="222">
        <v>0</v>
      </c>
      <c r="CI17" s="223">
        <v>0</v>
      </c>
      <c r="CJ17" s="221">
        <v>0</v>
      </c>
      <c r="CK17" s="224">
        <v>0</v>
      </c>
      <c r="CL17" s="222">
        <v>0</v>
      </c>
      <c r="CM17" s="227">
        <v>0</v>
      </c>
      <c r="CN17" s="235"/>
      <c r="CO17" s="236"/>
      <c r="CP17" s="236"/>
      <c r="CQ17" s="236"/>
      <c r="CR17" s="236"/>
      <c r="CS17" s="236"/>
      <c r="CT17" s="236"/>
      <c r="CU17" s="236"/>
      <c r="CV17" s="236"/>
      <c r="CW17" s="237"/>
      <c r="CX17" s="235"/>
      <c r="CY17" s="236"/>
      <c r="CZ17" s="236"/>
      <c r="DA17" s="237"/>
      <c r="DB17" s="235"/>
      <c r="DC17" s="236"/>
      <c r="DD17" s="236"/>
      <c r="DE17" s="236"/>
      <c r="DF17" s="236"/>
      <c r="DG17" s="236"/>
      <c r="DH17" s="236"/>
      <c r="DI17" s="236"/>
      <c r="DJ17" s="236"/>
      <c r="DK17" s="237"/>
      <c r="DL17" s="228"/>
      <c r="DM17" s="229"/>
      <c r="DN17" s="230"/>
      <c r="DO17" s="231"/>
      <c r="DP17" s="232"/>
      <c r="DQ17" s="229"/>
      <c r="DR17" s="230"/>
      <c r="DS17" s="231"/>
      <c r="DT17" s="232"/>
      <c r="DU17" s="229"/>
      <c r="DV17" s="230"/>
      <c r="DW17" s="231"/>
      <c r="DX17" s="232"/>
      <c r="DY17" s="229"/>
      <c r="DZ17" s="230"/>
      <c r="EA17" s="231"/>
      <c r="EB17" s="232"/>
      <c r="EC17" s="229"/>
      <c r="ED17" s="230"/>
      <c r="EE17" s="231"/>
      <c r="EF17" s="232"/>
      <c r="EG17" s="229"/>
      <c r="EH17" s="230"/>
      <c r="EI17" s="231"/>
      <c r="EJ17" s="232"/>
      <c r="EK17" s="229"/>
      <c r="EL17" s="230"/>
      <c r="EM17" s="231"/>
      <c r="EN17" s="232"/>
      <c r="EO17" s="229"/>
      <c r="EP17" s="230"/>
      <c r="EQ17" s="231"/>
      <c r="ER17" s="232"/>
      <c r="ES17" s="229"/>
      <c r="ET17" s="230"/>
      <c r="EU17" s="231"/>
      <c r="EV17" s="232"/>
      <c r="EW17" s="229"/>
      <c r="EX17" s="230"/>
      <c r="EY17" s="231"/>
    </row>
    <row r="18" spans="1:155" s="233" customFormat="1" ht="24" hidden="1" customHeight="1" outlineLevel="1" thickBot="1">
      <c r="A18" s="214" t="s">
        <v>279</v>
      </c>
      <c r="B18" s="240">
        <v>5270.7</v>
      </c>
      <c r="C18" s="234" t="s">
        <v>253</v>
      </c>
      <c r="D18" s="217">
        <v>0</v>
      </c>
      <c r="E18" s="218">
        <v>0</v>
      </c>
      <c r="F18" s="219">
        <v>0</v>
      </c>
      <c r="G18" s="220">
        <f>SUM(Table42345[[#This Row],[Involuntary Holds for Child/Adolescent 
(0-17 Years) ]:[Involuntary Holds for Age Group Unknown]])</f>
        <v>0</v>
      </c>
      <c r="H18" s="235"/>
      <c r="I18" s="238"/>
      <c r="J18" s="222">
        <v>0</v>
      </c>
      <c r="K18" s="222">
        <v>0</v>
      </c>
      <c r="L18" s="223">
        <v>0</v>
      </c>
      <c r="M18" s="221">
        <v>0</v>
      </c>
      <c r="N18" s="224">
        <v>0</v>
      </c>
      <c r="O18" s="224">
        <v>0</v>
      </c>
      <c r="P18" s="224">
        <v>0</v>
      </c>
      <c r="Q18" s="224">
        <v>0</v>
      </c>
      <c r="R18" s="224">
        <v>0</v>
      </c>
      <c r="S18" s="225">
        <f>SUM(Table42345[[#This Row],[Children - Adolescents (0-17)]:[Unknown Age]])</f>
        <v>0</v>
      </c>
      <c r="T18" s="221">
        <v>0</v>
      </c>
      <c r="U18" s="222">
        <v>0</v>
      </c>
      <c r="V18" s="222">
        <v>0</v>
      </c>
      <c r="W18" s="222">
        <v>0</v>
      </c>
      <c r="X18" s="222">
        <v>0</v>
      </c>
      <c r="Y18" s="222">
        <v>0</v>
      </c>
      <c r="Z18" s="222">
        <v>0</v>
      </c>
      <c r="AA18" s="222">
        <v>0</v>
      </c>
      <c r="AB18" s="225">
        <f>SUM(Table42345[[#This Row],[Male2]:[Declined to State2]])</f>
        <v>0</v>
      </c>
      <c r="AC18" s="221">
        <v>0</v>
      </c>
      <c r="AD18" s="222">
        <v>0</v>
      </c>
      <c r="AE18" s="222">
        <v>0</v>
      </c>
      <c r="AF18" s="222">
        <v>0</v>
      </c>
      <c r="AG18" s="222">
        <v>0</v>
      </c>
      <c r="AH18" s="222">
        <v>0</v>
      </c>
      <c r="AI18" s="222">
        <v>0</v>
      </c>
      <c r="AJ18" s="222">
        <v>0</v>
      </c>
      <c r="AK18" s="222">
        <v>0</v>
      </c>
      <c r="AL18" s="225">
        <f>SUM(Table42345[[#This Row],[American Indian - Alaska Native]:[Declined to State3]])</f>
        <v>0</v>
      </c>
      <c r="AM18" s="221">
        <v>0</v>
      </c>
      <c r="AN18" s="222">
        <v>0</v>
      </c>
      <c r="AO18" s="222">
        <v>0</v>
      </c>
      <c r="AP18" s="222">
        <v>0</v>
      </c>
      <c r="AQ18" s="225">
        <f>SUM(Table42345[[#This Row],[Not Hispanic or  Not Latino]:[Declined to State4]])</f>
        <v>0</v>
      </c>
      <c r="AR18" s="221">
        <v>0</v>
      </c>
      <c r="AS18" s="222">
        <v>0</v>
      </c>
      <c r="AT18" s="222">
        <v>0</v>
      </c>
      <c r="AU18" s="222">
        <v>0</v>
      </c>
      <c r="AV18" s="222">
        <v>0</v>
      </c>
      <c r="AW18" s="222">
        <v>0</v>
      </c>
      <c r="AX18" s="222">
        <v>0</v>
      </c>
      <c r="AY18" s="226">
        <f>SUM(Table42345[[#This Row],[Straight - Heterosexual]:[Declined to State]])</f>
        <v>0</v>
      </c>
      <c r="AZ18" s="221">
        <v>0</v>
      </c>
      <c r="BA18" s="224">
        <v>0</v>
      </c>
      <c r="BB18" s="224">
        <v>0</v>
      </c>
      <c r="BC18" s="224">
        <v>0</v>
      </c>
      <c r="BD18" s="225">
        <f>SUM(Table42345[[#This Row],[Male]:[Declined to State5]])</f>
        <v>0</v>
      </c>
      <c r="BE18" s="221">
        <v>0</v>
      </c>
      <c r="BF18" s="222">
        <v>0</v>
      </c>
      <c r="BG18" s="222">
        <v>0</v>
      </c>
      <c r="BH18" s="222">
        <v>0</v>
      </c>
      <c r="BI18" s="225">
        <f>SUM(Table42345[[#This Row],[Non-Veteran]:[Declined to State6]])</f>
        <v>0</v>
      </c>
      <c r="BJ18" s="221">
        <v>0</v>
      </c>
      <c r="BK18" s="222">
        <v>0</v>
      </c>
      <c r="BL18" s="222">
        <v>0</v>
      </c>
      <c r="BM18" s="222">
        <v>0</v>
      </c>
      <c r="BN18" s="222">
        <v>0</v>
      </c>
      <c r="BO18" s="222">
        <v>0</v>
      </c>
      <c r="BP18" s="222">
        <v>0</v>
      </c>
      <c r="BQ18" s="222">
        <v>0</v>
      </c>
      <c r="BR18" s="225">
        <f>SUM(Table42345[[#This Row],[Stable Housed]:[Declined to State7]])</f>
        <v>0</v>
      </c>
      <c r="BS18" s="221">
        <v>0</v>
      </c>
      <c r="BT18" s="222">
        <v>0</v>
      </c>
      <c r="BU18" s="222">
        <v>0</v>
      </c>
      <c r="BV18" s="222">
        <v>0</v>
      </c>
      <c r="BW18" s="222">
        <v>0</v>
      </c>
      <c r="BX18" s="220">
        <f>SUM(Table42345[[#This Row],[Private 
(HMO, PPO, DOD, Tricare)]:[Unknown - Not Reported]])</f>
        <v>0</v>
      </c>
      <c r="BY18" s="221">
        <v>0</v>
      </c>
      <c r="BZ18" s="222">
        <v>0</v>
      </c>
      <c r="CA18" s="222">
        <v>0</v>
      </c>
      <c r="CB18" s="222">
        <v>0</v>
      </c>
      <c r="CC18" s="222">
        <v>0</v>
      </c>
      <c r="CD18" s="223">
        <v>0</v>
      </c>
      <c r="CE18" s="221">
        <v>0</v>
      </c>
      <c r="CF18" s="222">
        <v>0</v>
      </c>
      <c r="CG18" s="222">
        <v>0</v>
      </c>
      <c r="CH18" s="222">
        <v>0</v>
      </c>
      <c r="CI18" s="223">
        <v>0</v>
      </c>
      <c r="CJ18" s="221">
        <v>0</v>
      </c>
      <c r="CK18" s="224">
        <v>0</v>
      </c>
      <c r="CL18" s="222">
        <v>0</v>
      </c>
      <c r="CM18" s="227">
        <v>0</v>
      </c>
      <c r="CN18" s="235"/>
      <c r="CO18" s="236"/>
      <c r="CP18" s="236"/>
      <c r="CQ18" s="236"/>
      <c r="CR18" s="236"/>
      <c r="CS18" s="236"/>
      <c r="CT18" s="236"/>
      <c r="CU18" s="236"/>
      <c r="CV18" s="236"/>
      <c r="CW18" s="237"/>
      <c r="CX18" s="235"/>
      <c r="CY18" s="236"/>
      <c r="CZ18" s="236"/>
      <c r="DA18" s="237"/>
      <c r="DB18" s="235"/>
      <c r="DC18" s="236"/>
      <c r="DD18" s="236"/>
      <c r="DE18" s="236"/>
      <c r="DF18" s="236"/>
      <c r="DG18" s="236"/>
      <c r="DH18" s="236"/>
      <c r="DI18" s="236"/>
      <c r="DJ18" s="236"/>
      <c r="DK18" s="237"/>
      <c r="DL18" s="228"/>
      <c r="DM18" s="229"/>
      <c r="DN18" s="230"/>
      <c r="DO18" s="231"/>
      <c r="DP18" s="232"/>
      <c r="DQ18" s="229"/>
      <c r="DR18" s="230"/>
      <c r="DS18" s="231"/>
      <c r="DT18" s="232"/>
      <c r="DU18" s="229"/>
      <c r="DV18" s="230"/>
      <c r="DW18" s="231"/>
      <c r="DX18" s="232"/>
      <c r="DY18" s="229"/>
      <c r="DZ18" s="230"/>
      <c r="EA18" s="231"/>
      <c r="EB18" s="232"/>
      <c r="EC18" s="229"/>
      <c r="ED18" s="230"/>
      <c r="EE18" s="231"/>
      <c r="EF18" s="232"/>
      <c r="EG18" s="229"/>
      <c r="EH18" s="230"/>
      <c r="EI18" s="231"/>
      <c r="EJ18" s="232"/>
      <c r="EK18" s="229"/>
      <c r="EL18" s="230"/>
      <c r="EM18" s="231"/>
      <c r="EN18" s="232"/>
      <c r="EO18" s="229"/>
      <c r="EP18" s="230"/>
      <c r="EQ18" s="231"/>
      <c r="ER18" s="232"/>
      <c r="ES18" s="229"/>
      <c r="ET18" s="230"/>
      <c r="EU18" s="231"/>
      <c r="EV18" s="232"/>
      <c r="EW18" s="229"/>
      <c r="EX18" s="230"/>
      <c r="EY18" s="231"/>
    </row>
    <row r="19" spans="1:155" s="233" customFormat="1" ht="24" hidden="1" customHeight="1" outlineLevel="1" thickBot="1">
      <c r="A19" s="214" t="s">
        <v>279</v>
      </c>
      <c r="B19" s="215" t="s">
        <v>75</v>
      </c>
      <c r="C19" s="234" t="s">
        <v>254</v>
      </c>
      <c r="D19" s="217">
        <v>0</v>
      </c>
      <c r="E19" s="218">
        <v>0</v>
      </c>
      <c r="F19" s="219">
        <v>0</v>
      </c>
      <c r="G19" s="220">
        <f>SUM(Table42345[[#This Row],[Involuntary Holds for Child/Adolescent 
(0-17 Years) ]:[Involuntary Holds for Age Group Unknown]])</f>
        <v>0</v>
      </c>
      <c r="H19" s="235"/>
      <c r="I19" s="222">
        <v>0</v>
      </c>
      <c r="J19" s="238"/>
      <c r="K19" s="238"/>
      <c r="L19" s="239"/>
      <c r="M19" s="221">
        <v>0</v>
      </c>
      <c r="N19" s="224">
        <v>0</v>
      </c>
      <c r="O19" s="224">
        <v>0</v>
      </c>
      <c r="P19" s="224">
        <v>0</v>
      </c>
      <c r="Q19" s="224">
        <v>0</v>
      </c>
      <c r="R19" s="224">
        <v>0</v>
      </c>
      <c r="S19" s="225">
        <f>SUM(Table42345[[#This Row],[Children - Adolescents (0-17)]:[Unknown Age]])</f>
        <v>0</v>
      </c>
      <c r="T19" s="221">
        <v>0</v>
      </c>
      <c r="U19" s="222">
        <v>0</v>
      </c>
      <c r="V19" s="222">
        <v>0</v>
      </c>
      <c r="W19" s="222">
        <v>0</v>
      </c>
      <c r="X19" s="222">
        <v>0</v>
      </c>
      <c r="Y19" s="222">
        <v>0</v>
      </c>
      <c r="Z19" s="222">
        <v>0</v>
      </c>
      <c r="AA19" s="222">
        <v>0</v>
      </c>
      <c r="AB19" s="225">
        <f>SUM(Table42345[[#This Row],[Male2]:[Declined to State2]])</f>
        <v>0</v>
      </c>
      <c r="AC19" s="221">
        <v>0</v>
      </c>
      <c r="AD19" s="222">
        <v>0</v>
      </c>
      <c r="AE19" s="222">
        <v>0</v>
      </c>
      <c r="AF19" s="222">
        <v>0</v>
      </c>
      <c r="AG19" s="222">
        <v>0</v>
      </c>
      <c r="AH19" s="222">
        <v>0</v>
      </c>
      <c r="AI19" s="222">
        <v>0</v>
      </c>
      <c r="AJ19" s="222">
        <v>0</v>
      </c>
      <c r="AK19" s="222">
        <v>0</v>
      </c>
      <c r="AL19" s="225">
        <f>SUM(Table42345[[#This Row],[American Indian - Alaska Native]:[Declined to State3]])</f>
        <v>0</v>
      </c>
      <c r="AM19" s="221">
        <v>0</v>
      </c>
      <c r="AN19" s="222">
        <v>0</v>
      </c>
      <c r="AO19" s="222">
        <v>0</v>
      </c>
      <c r="AP19" s="222">
        <v>0</v>
      </c>
      <c r="AQ19" s="225">
        <f>SUM(Table42345[[#This Row],[Not Hispanic or  Not Latino]:[Declined to State4]])</f>
        <v>0</v>
      </c>
      <c r="AR19" s="221">
        <v>0</v>
      </c>
      <c r="AS19" s="222">
        <v>0</v>
      </c>
      <c r="AT19" s="222">
        <v>0</v>
      </c>
      <c r="AU19" s="222">
        <v>0</v>
      </c>
      <c r="AV19" s="222">
        <v>0</v>
      </c>
      <c r="AW19" s="222">
        <v>0</v>
      </c>
      <c r="AX19" s="222">
        <v>0</v>
      </c>
      <c r="AY19" s="226">
        <f>SUM(Table42345[[#This Row],[Straight - Heterosexual]:[Declined to State]])</f>
        <v>0</v>
      </c>
      <c r="AZ19" s="221">
        <v>0</v>
      </c>
      <c r="BA19" s="224">
        <v>0</v>
      </c>
      <c r="BB19" s="224">
        <v>0</v>
      </c>
      <c r="BC19" s="224">
        <v>0</v>
      </c>
      <c r="BD19" s="225">
        <f>SUM(Table42345[[#This Row],[Male]:[Declined to State5]])</f>
        <v>0</v>
      </c>
      <c r="BE19" s="221">
        <v>0</v>
      </c>
      <c r="BF19" s="222">
        <v>0</v>
      </c>
      <c r="BG19" s="222">
        <v>0</v>
      </c>
      <c r="BH19" s="222">
        <v>0</v>
      </c>
      <c r="BI19" s="225">
        <f>SUM(Table42345[[#This Row],[Non-Veteran]:[Declined to State6]])</f>
        <v>0</v>
      </c>
      <c r="BJ19" s="221">
        <v>0</v>
      </c>
      <c r="BK19" s="222">
        <v>0</v>
      </c>
      <c r="BL19" s="222">
        <v>0</v>
      </c>
      <c r="BM19" s="222">
        <v>0</v>
      </c>
      <c r="BN19" s="222">
        <v>0</v>
      </c>
      <c r="BO19" s="222">
        <v>0</v>
      </c>
      <c r="BP19" s="222">
        <v>0</v>
      </c>
      <c r="BQ19" s="222">
        <v>0</v>
      </c>
      <c r="BR19" s="225">
        <f>SUM(Table42345[[#This Row],[Stable Housed]:[Declined to State7]])</f>
        <v>0</v>
      </c>
      <c r="BS19" s="221">
        <v>0</v>
      </c>
      <c r="BT19" s="222">
        <v>0</v>
      </c>
      <c r="BU19" s="222">
        <v>0</v>
      </c>
      <c r="BV19" s="222">
        <v>0</v>
      </c>
      <c r="BW19" s="222">
        <v>0</v>
      </c>
      <c r="BX19" s="220">
        <f>SUM(Table42345[[#This Row],[Private 
(HMO, PPO, DOD, Tricare)]:[Unknown - Not Reported]])</f>
        <v>0</v>
      </c>
      <c r="BY19" s="221">
        <v>0</v>
      </c>
      <c r="BZ19" s="222">
        <v>0</v>
      </c>
      <c r="CA19" s="222">
        <v>0</v>
      </c>
      <c r="CB19" s="222">
        <v>0</v>
      </c>
      <c r="CC19" s="222">
        <v>0</v>
      </c>
      <c r="CD19" s="223">
        <v>0</v>
      </c>
      <c r="CE19" s="221">
        <v>0</v>
      </c>
      <c r="CF19" s="222">
        <v>0</v>
      </c>
      <c r="CG19" s="222">
        <v>0</v>
      </c>
      <c r="CH19" s="222">
        <v>0</v>
      </c>
      <c r="CI19" s="223">
        <v>0</v>
      </c>
      <c r="CJ19" s="221">
        <v>0</v>
      </c>
      <c r="CK19" s="224">
        <v>0</v>
      </c>
      <c r="CL19" s="222">
        <v>0</v>
      </c>
      <c r="CM19" s="227">
        <v>0</v>
      </c>
      <c r="CN19" s="235"/>
      <c r="CO19" s="236"/>
      <c r="CP19" s="236"/>
      <c r="CQ19" s="236"/>
      <c r="CR19" s="236"/>
      <c r="CS19" s="236"/>
      <c r="CT19" s="236"/>
      <c r="CU19" s="236"/>
      <c r="CV19" s="236"/>
      <c r="CW19" s="237"/>
      <c r="CX19" s="235"/>
      <c r="CY19" s="236"/>
      <c r="CZ19" s="236"/>
      <c r="DA19" s="237"/>
      <c r="DB19" s="235"/>
      <c r="DC19" s="236"/>
      <c r="DD19" s="236"/>
      <c r="DE19" s="236"/>
      <c r="DF19" s="236"/>
      <c r="DG19" s="236"/>
      <c r="DH19" s="236"/>
      <c r="DI19" s="236"/>
      <c r="DJ19" s="236"/>
      <c r="DK19" s="237"/>
      <c r="DL19" s="228"/>
      <c r="DM19" s="229"/>
      <c r="DN19" s="230"/>
      <c r="DO19" s="231"/>
      <c r="DP19" s="232"/>
      <c r="DQ19" s="229"/>
      <c r="DR19" s="230"/>
      <c r="DS19" s="231"/>
      <c r="DT19" s="232"/>
      <c r="DU19" s="229"/>
      <c r="DV19" s="230"/>
      <c r="DW19" s="231"/>
      <c r="DX19" s="232"/>
      <c r="DY19" s="229"/>
      <c r="DZ19" s="230"/>
      <c r="EA19" s="231"/>
      <c r="EB19" s="232"/>
      <c r="EC19" s="229"/>
      <c r="ED19" s="230"/>
      <c r="EE19" s="231"/>
      <c r="EF19" s="232"/>
      <c r="EG19" s="229"/>
      <c r="EH19" s="230"/>
      <c r="EI19" s="231"/>
      <c r="EJ19" s="232"/>
      <c r="EK19" s="229"/>
      <c r="EL19" s="230"/>
      <c r="EM19" s="231"/>
      <c r="EN19" s="232"/>
      <c r="EO19" s="229"/>
      <c r="EP19" s="230"/>
      <c r="EQ19" s="231"/>
      <c r="ER19" s="232"/>
      <c r="ES19" s="229"/>
      <c r="ET19" s="230"/>
      <c r="EU19" s="231"/>
      <c r="EV19" s="232"/>
      <c r="EW19" s="229"/>
      <c r="EX19" s="230"/>
      <c r="EY19" s="231"/>
    </row>
    <row r="20" spans="1:155" s="233" customFormat="1" ht="30.75" hidden="1" outlineLevel="1" thickBot="1">
      <c r="A20" s="214" t="s">
        <v>279</v>
      </c>
      <c r="B20" s="215">
        <v>5352.1</v>
      </c>
      <c r="C20" s="234" t="s">
        <v>102</v>
      </c>
      <c r="D20" s="217">
        <v>0</v>
      </c>
      <c r="E20" s="218">
        <v>0</v>
      </c>
      <c r="F20" s="219">
        <v>0</v>
      </c>
      <c r="G20" s="220">
        <f>SUM(Table42345[[#This Row],[Involuntary Holds for Child/Adolescent 
(0-17 Years) ]:[Involuntary Holds for Age Group Unknown]])</f>
        <v>0</v>
      </c>
      <c r="H20" s="235"/>
      <c r="I20" s="236"/>
      <c r="J20" s="236"/>
      <c r="K20" s="236"/>
      <c r="L20" s="237"/>
      <c r="M20" s="221">
        <v>0</v>
      </c>
      <c r="N20" s="224">
        <v>0</v>
      </c>
      <c r="O20" s="224">
        <v>0</v>
      </c>
      <c r="P20" s="224">
        <v>0</v>
      </c>
      <c r="Q20" s="224">
        <v>0</v>
      </c>
      <c r="R20" s="224">
        <v>0</v>
      </c>
      <c r="S20" s="225">
        <f>SUM(Table42345[[#This Row],[Children - Adolescents (0-17)]:[Unknown Age]])</f>
        <v>0</v>
      </c>
      <c r="T20" s="221">
        <v>0</v>
      </c>
      <c r="U20" s="222">
        <v>0</v>
      </c>
      <c r="V20" s="222">
        <v>0</v>
      </c>
      <c r="W20" s="222">
        <v>0</v>
      </c>
      <c r="X20" s="222">
        <v>0</v>
      </c>
      <c r="Y20" s="222">
        <v>0</v>
      </c>
      <c r="Z20" s="222">
        <v>0</v>
      </c>
      <c r="AA20" s="222">
        <v>0</v>
      </c>
      <c r="AB20" s="225">
        <f>SUM(Table42345[[#This Row],[Male2]:[Declined to State2]])</f>
        <v>0</v>
      </c>
      <c r="AC20" s="221">
        <v>0</v>
      </c>
      <c r="AD20" s="222">
        <v>0</v>
      </c>
      <c r="AE20" s="222">
        <v>0</v>
      </c>
      <c r="AF20" s="222">
        <v>0</v>
      </c>
      <c r="AG20" s="222">
        <v>0</v>
      </c>
      <c r="AH20" s="222">
        <v>0</v>
      </c>
      <c r="AI20" s="222">
        <v>0</v>
      </c>
      <c r="AJ20" s="222">
        <v>0</v>
      </c>
      <c r="AK20" s="222">
        <v>0</v>
      </c>
      <c r="AL20" s="225">
        <f>SUM(Table42345[[#This Row],[American Indian - Alaska Native]:[Declined to State3]])</f>
        <v>0</v>
      </c>
      <c r="AM20" s="221">
        <v>0</v>
      </c>
      <c r="AN20" s="222">
        <v>0</v>
      </c>
      <c r="AO20" s="222">
        <v>0</v>
      </c>
      <c r="AP20" s="222">
        <v>0</v>
      </c>
      <c r="AQ20" s="225">
        <f>SUM(Table42345[[#This Row],[Not Hispanic or  Not Latino]:[Declined to State4]])</f>
        <v>0</v>
      </c>
      <c r="AR20" s="221">
        <v>0</v>
      </c>
      <c r="AS20" s="222">
        <v>0</v>
      </c>
      <c r="AT20" s="222">
        <v>0</v>
      </c>
      <c r="AU20" s="222">
        <v>0</v>
      </c>
      <c r="AV20" s="222">
        <v>0</v>
      </c>
      <c r="AW20" s="222">
        <v>0</v>
      </c>
      <c r="AX20" s="222">
        <v>0</v>
      </c>
      <c r="AY20" s="226">
        <f>SUM(Table42345[[#This Row],[Straight - Heterosexual]:[Declined to State]])</f>
        <v>0</v>
      </c>
      <c r="AZ20" s="221">
        <v>0</v>
      </c>
      <c r="BA20" s="224">
        <v>0</v>
      </c>
      <c r="BB20" s="224">
        <v>0</v>
      </c>
      <c r="BC20" s="224">
        <v>0</v>
      </c>
      <c r="BD20" s="225">
        <f>SUM(Table42345[[#This Row],[Male]:[Declined to State5]])</f>
        <v>0</v>
      </c>
      <c r="BE20" s="221">
        <v>0</v>
      </c>
      <c r="BF20" s="222">
        <v>0</v>
      </c>
      <c r="BG20" s="222">
        <v>0</v>
      </c>
      <c r="BH20" s="222">
        <v>0</v>
      </c>
      <c r="BI20" s="225">
        <f>SUM(Table42345[[#This Row],[Non-Veteran]:[Declined to State6]])</f>
        <v>0</v>
      </c>
      <c r="BJ20" s="221">
        <v>0</v>
      </c>
      <c r="BK20" s="222">
        <v>0</v>
      </c>
      <c r="BL20" s="222">
        <v>0</v>
      </c>
      <c r="BM20" s="222">
        <v>0</v>
      </c>
      <c r="BN20" s="222">
        <v>0</v>
      </c>
      <c r="BO20" s="222">
        <v>0</v>
      </c>
      <c r="BP20" s="222">
        <v>0</v>
      </c>
      <c r="BQ20" s="222">
        <v>0</v>
      </c>
      <c r="BR20" s="225">
        <f>SUM(Table42345[[#This Row],[Stable Housed]:[Declined to State7]])</f>
        <v>0</v>
      </c>
      <c r="BS20" s="221">
        <v>0</v>
      </c>
      <c r="BT20" s="222">
        <v>0</v>
      </c>
      <c r="BU20" s="222">
        <v>0</v>
      </c>
      <c r="BV20" s="222">
        <v>0</v>
      </c>
      <c r="BW20" s="222">
        <v>0</v>
      </c>
      <c r="BX20" s="220">
        <f>SUM(Table42345[[#This Row],[Private 
(HMO, PPO, DOD, Tricare)]:[Unknown - Not Reported]])</f>
        <v>0</v>
      </c>
      <c r="BY20" s="221">
        <v>0</v>
      </c>
      <c r="BZ20" s="222">
        <v>0</v>
      </c>
      <c r="CA20" s="222">
        <v>0</v>
      </c>
      <c r="CB20" s="222">
        <v>0</v>
      </c>
      <c r="CC20" s="222">
        <v>0</v>
      </c>
      <c r="CD20" s="223">
        <v>0</v>
      </c>
      <c r="CE20" s="221">
        <v>0</v>
      </c>
      <c r="CF20" s="222">
        <v>0</v>
      </c>
      <c r="CG20" s="222">
        <v>0</v>
      </c>
      <c r="CH20" s="222">
        <v>0</v>
      </c>
      <c r="CI20" s="223">
        <v>0</v>
      </c>
      <c r="CJ20" s="241"/>
      <c r="CK20" s="242"/>
      <c r="CL20" s="242"/>
      <c r="CM20" s="243"/>
      <c r="CN20" s="235"/>
      <c r="CO20" s="236"/>
      <c r="CP20" s="236"/>
      <c r="CQ20" s="236"/>
      <c r="CR20" s="236"/>
      <c r="CS20" s="236"/>
      <c r="CT20" s="236"/>
      <c r="CU20" s="236"/>
      <c r="CV20" s="236"/>
      <c r="CW20" s="237"/>
      <c r="CX20" s="235"/>
      <c r="CY20" s="236"/>
      <c r="CZ20" s="236"/>
      <c r="DA20" s="237"/>
      <c r="DB20" s="235"/>
      <c r="DC20" s="236"/>
      <c r="DD20" s="236"/>
      <c r="DE20" s="236"/>
      <c r="DF20" s="236"/>
      <c r="DG20" s="236"/>
      <c r="DH20" s="236"/>
      <c r="DI20" s="236"/>
      <c r="DJ20" s="236"/>
      <c r="DK20" s="237"/>
      <c r="DL20" s="244"/>
      <c r="DM20" s="229"/>
      <c r="DN20" s="230"/>
      <c r="DO20" s="231"/>
      <c r="DP20" s="232"/>
      <c r="DQ20" s="229"/>
      <c r="DR20" s="230"/>
      <c r="DS20" s="231"/>
      <c r="DT20" s="232"/>
      <c r="DU20" s="229"/>
      <c r="DV20" s="230"/>
      <c r="DW20" s="231"/>
      <c r="DX20" s="232"/>
      <c r="DY20" s="229"/>
      <c r="DZ20" s="230"/>
      <c r="EA20" s="231"/>
      <c r="EB20" s="232"/>
      <c r="EC20" s="229"/>
      <c r="ED20" s="230"/>
      <c r="EE20" s="231"/>
      <c r="EF20" s="232"/>
      <c r="EG20" s="229"/>
      <c r="EH20" s="230"/>
      <c r="EI20" s="231"/>
      <c r="EJ20" s="232"/>
      <c r="EK20" s="229"/>
      <c r="EL20" s="230"/>
      <c r="EM20" s="231"/>
      <c r="EN20" s="232"/>
      <c r="EO20" s="229"/>
      <c r="EP20" s="230"/>
      <c r="EQ20" s="231"/>
      <c r="ER20" s="232"/>
      <c r="ES20" s="229"/>
      <c r="ET20" s="230"/>
      <c r="EU20" s="231"/>
      <c r="EV20" s="232"/>
      <c r="EW20" s="229"/>
      <c r="EX20" s="230"/>
      <c r="EY20" s="231"/>
    </row>
    <row r="21" spans="1:155" s="233" customFormat="1" ht="62.25" hidden="1" customHeight="1" outlineLevel="1" thickBot="1">
      <c r="A21" s="214" t="s">
        <v>279</v>
      </c>
      <c r="B21" s="215">
        <v>5352.1</v>
      </c>
      <c r="C21" s="234" t="s">
        <v>180</v>
      </c>
      <c r="D21" s="217">
        <v>0</v>
      </c>
      <c r="E21" s="218">
        <v>0</v>
      </c>
      <c r="F21" s="219">
        <v>0</v>
      </c>
      <c r="G21" s="220">
        <f>SUM(Table42345[[#This Row],[Involuntary Holds for Child/Adolescent 
(0-17 Years) ]:[Involuntary Holds for Age Group Unknown]])</f>
        <v>0</v>
      </c>
      <c r="H21" s="235"/>
      <c r="I21" s="236"/>
      <c r="J21" s="245"/>
      <c r="K21" s="236"/>
      <c r="L21" s="237"/>
      <c r="M21" s="221">
        <v>0</v>
      </c>
      <c r="N21" s="224">
        <v>0</v>
      </c>
      <c r="O21" s="224">
        <v>0</v>
      </c>
      <c r="P21" s="224">
        <v>0</v>
      </c>
      <c r="Q21" s="224">
        <v>0</v>
      </c>
      <c r="R21" s="224">
        <v>0</v>
      </c>
      <c r="S21" s="225">
        <f>SUM(Table42345[[#This Row],[Children - Adolescents (0-17)]:[Unknown Age]])</f>
        <v>0</v>
      </c>
      <c r="T21" s="221">
        <v>0</v>
      </c>
      <c r="U21" s="222">
        <v>0</v>
      </c>
      <c r="V21" s="222">
        <v>0</v>
      </c>
      <c r="W21" s="222">
        <v>0</v>
      </c>
      <c r="X21" s="222">
        <v>0</v>
      </c>
      <c r="Y21" s="222">
        <v>0</v>
      </c>
      <c r="Z21" s="222">
        <v>0</v>
      </c>
      <c r="AA21" s="222">
        <v>0</v>
      </c>
      <c r="AB21" s="225">
        <f>SUM(Table42345[[#This Row],[Male2]:[Declined to State2]])</f>
        <v>0</v>
      </c>
      <c r="AC21" s="221">
        <v>0</v>
      </c>
      <c r="AD21" s="222">
        <v>0</v>
      </c>
      <c r="AE21" s="222">
        <v>0</v>
      </c>
      <c r="AF21" s="222">
        <v>0</v>
      </c>
      <c r="AG21" s="222">
        <v>0</v>
      </c>
      <c r="AH21" s="222">
        <v>0</v>
      </c>
      <c r="AI21" s="222">
        <v>0</v>
      </c>
      <c r="AJ21" s="222">
        <v>0</v>
      </c>
      <c r="AK21" s="222">
        <v>0</v>
      </c>
      <c r="AL21" s="225">
        <f>SUM(Table42345[[#This Row],[American Indian - Alaska Native]:[Declined to State3]])</f>
        <v>0</v>
      </c>
      <c r="AM21" s="221">
        <v>0</v>
      </c>
      <c r="AN21" s="222">
        <v>0</v>
      </c>
      <c r="AO21" s="222">
        <v>0</v>
      </c>
      <c r="AP21" s="222">
        <v>0</v>
      </c>
      <c r="AQ21" s="225">
        <f>SUM(Table42345[[#This Row],[Not Hispanic or  Not Latino]:[Declined to State4]])</f>
        <v>0</v>
      </c>
      <c r="AR21" s="221">
        <v>0</v>
      </c>
      <c r="AS21" s="222">
        <v>0</v>
      </c>
      <c r="AT21" s="222">
        <v>0</v>
      </c>
      <c r="AU21" s="222">
        <v>0</v>
      </c>
      <c r="AV21" s="222">
        <v>0</v>
      </c>
      <c r="AW21" s="222">
        <v>0</v>
      </c>
      <c r="AX21" s="222">
        <v>0</v>
      </c>
      <c r="AY21" s="226">
        <f>SUM(Table42345[[#This Row],[Straight - Heterosexual]:[Declined to State]])</f>
        <v>0</v>
      </c>
      <c r="AZ21" s="221">
        <v>0</v>
      </c>
      <c r="BA21" s="224">
        <v>0</v>
      </c>
      <c r="BB21" s="224">
        <v>0</v>
      </c>
      <c r="BC21" s="224">
        <v>0</v>
      </c>
      <c r="BD21" s="225">
        <f>SUM(Table42345[[#This Row],[Male]:[Declined to State5]])</f>
        <v>0</v>
      </c>
      <c r="BE21" s="221">
        <v>0</v>
      </c>
      <c r="BF21" s="222">
        <v>0</v>
      </c>
      <c r="BG21" s="222">
        <v>0</v>
      </c>
      <c r="BH21" s="222">
        <v>0</v>
      </c>
      <c r="BI21" s="225">
        <f>SUM(Table42345[[#This Row],[Non-Veteran]:[Declined to State6]])</f>
        <v>0</v>
      </c>
      <c r="BJ21" s="221">
        <v>0</v>
      </c>
      <c r="BK21" s="222">
        <v>0</v>
      </c>
      <c r="BL21" s="222">
        <v>0</v>
      </c>
      <c r="BM21" s="222">
        <v>0</v>
      </c>
      <c r="BN21" s="222">
        <v>0</v>
      </c>
      <c r="BO21" s="222">
        <v>0</v>
      </c>
      <c r="BP21" s="222">
        <v>0</v>
      </c>
      <c r="BQ21" s="222">
        <v>0</v>
      </c>
      <c r="BR21" s="225">
        <f>SUM(Table42345[[#This Row],[Stable Housed]:[Declined to State7]])</f>
        <v>0</v>
      </c>
      <c r="BS21" s="221">
        <v>0</v>
      </c>
      <c r="BT21" s="222">
        <v>0</v>
      </c>
      <c r="BU21" s="222">
        <v>0</v>
      </c>
      <c r="BV21" s="222">
        <v>0</v>
      </c>
      <c r="BW21" s="222">
        <v>0</v>
      </c>
      <c r="BX21" s="220">
        <f>SUM(Table42345[[#This Row],[Private 
(HMO, PPO, DOD, Tricare)]:[Unknown - Not Reported]])</f>
        <v>0</v>
      </c>
      <c r="BY21" s="221">
        <v>0</v>
      </c>
      <c r="BZ21" s="222">
        <v>0</v>
      </c>
      <c r="CA21" s="222">
        <v>0</v>
      </c>
      <c r="CB21" s="222">
        <v>0</v>
      </c>
      <c r="CC21" s="222">
        <v>0</v>
      </c>
      <c r="CD21" s="223">
        <v>0</v>
      </c>
      <c r="CE21" s="221">
        <v>0</v>
      </c>
      <c r="CF21" s="222">
        <v>0</v>
      </c>
      <c r="CG21" s="222">
        <v>0</v>
      </c>
      <c r="CH21" s="222">
        <v>0</v>
      </c>
      <c r="CI21" s="223">
        <v>0</v>
      </c>
      <c r="CJ21" s="241"/>
      <c r="CK21" s="242"/>
      <c r="CL21" s="242"/>
      <c r="CM21" s="243"/>
      <c r="CN21" s="235"/>
      <c r="CO21" s="236"/>
      <c r="CP21" s="236"/>
      <c r="CQ21" s="236"/>
      <c r="CR21" s="236"/>
      <c r="CS21" s="236"/>
      <c r="CT21" s="236"/>
      <c r="CU21" s="236"/>
      <c r="CV21" s="236"/>
      <c r="CW21" s="237"/>
      <c r="CX21" s="235"/>
      <c r="CY21" s="236"/>
      <c r="CZ21" s="236"/>
      <c r="DA21" s="237"/>
      <c r="DB21" s="235"/>
      <c r="DC21" s="236"/>
      <c r="DD21" s="236"/>
      <c r="DE21" s="236"/>
      <c r="DF21" s="236"/>
      <c r="DG21" s="236"/>
      <c r="DH21" s="236"/>
      <c r="DI21" s="236"/>
      <c r="DJ21" s="236"/>
      <c r="DK21" s="237"/>
      <c r="DL21" s="244"/>
      <c r="DM21" s="229"/>
      <c r="DN21" s="230"/>
      <c r="DO21" s="231"/>
      <c r="DP21" s="232"/>
      <c r="DQ21" s="229"/>
      <c r="DR21" s="230"/>
      <c r="DS21" s="231"/>
      <c r="DT21" s="232"/>
      <c r="DU21" s="229"/>
      <c r="DV21" s="230"/>
      <c r="DW21" s="231"/>
      <c r="DX21" s="232"/>
      <c r="DY21" s="229"/>
      <c r="DZ21" s="230"/>
      <c r="EA21" s="231"/>
      <c r="EB21" s="232"/>
      <c r="EC21" s="229"/>
      <c r="ED21" s="230"/>
      <c r="EE21" s="231"/>
      <c r="EF21" s="232"/>
      <c r="EG21" s="229"/>
      <c r="EH21" s="230"/>
      <c r="EI21" s="231"/>
      <c r="EJ21" s="232"/>
      <c r="EK21" s="229"/>
      <c r="EL21" s="230"/>
      <c r="EM21" s="231"/>
      <c r="EN21" s="232"/>
      <c r="EO21" s="229"/>
      <c r="EP21" s="230"/>
      <c r="EQ21" s="231"/>
      <c r="ER21" s="232"/>
      <c r="ES21" s="229"/>
      <c r="ET21" s="230"/>
      <c r="EU21" s="231"/>
      <c r="EV21" s="232"/>
      <c r="EW21" s="229"/>
      <c r="EX21" s="230"/>
      <c r="EY21" s="231"/>
    </row>
    <row r="22" spans="1:155" ht="30.75" outlineLevel="1" thickBot="1">
      <c r="A22" s="163" t="s">
        <v>279</v>
      </c>
      <c r="B22" s="206">
        <v>4011.6</v>
      </c>
      <c r="C22" s="204" t="s">
        <v>115</v>
      </c>
      <c r="D22" s="164">
        <v>0</v>
      </c>
      <c r="E22" s="41">
        <v>0</v>
      </c>
      <c r="F22" s="113">
        <v>0</v>
      </c>
      <c r="G22" s="26">
        <f>SUM(Table42345[[#This Row],[Involuntary Holds for Child/Adolescent 
(0-17 Years) ]:[Involuntary Holds for Age Group Unknown]])</f>
        <v>0</v>
      </c>
      <c r="H22" s="126"/>
      <c r="I22" s="12"/>
      <c r="J22" s="12"/>
      <c r="K22" s="30"/>
      <c r="L22" s="127"/>
      <c r="M22" s="121">
        <v>0</v>
      </c>
      <c r="N22" s="43">
        <v>0</v>
      </c>
      <c r="O22" s="43">
        <v>0</v>
      </c>
      <c r="P22" s="43">
        <v>0</v>
      </c>
      <c r="Q22" s="43">
        <v>0</v>
      </c>
      <c r="R22" s="43">
        <v>0</v>
      </c>
      <c r="S22" s="28">
        <f>SUM(Table42345[[#This Row],[Children - Adolescents (0-17)]:[Unknown Age]])</f>
        <v>0</v>
      </c>
      <c r="T22" s="121">
        <v>0</v>
      </c>
      <c r="U22" s="42">
        <v>0</v>
      </c>
      <c r="V22" s="42">
        <v>0</v>
      </c>
      <c r="W22" s="42">
        <v>0</v>
      </c>
      <c r="X22" s="42">
        <v>0</v>
      </c>
      <c r="Y22" s="42">
        <v>0</v>
      </c>
      <c r="Z22" s="42">
        <v>0</v>
      </c>
      <c r="AA22" s="42">
        <v>0</v>
      </c>
      <c r="AB22" s="28">
        <f>SUM(Table42345[[#This Row],[Male2]:[Declined to State2]])</f>
        <v>0</v>
      </c>
      <c r="AC22" s="121">
        <v>0</v>
      </c>
      <c r="AD22" s="42">
        <v>0</v>
      </c>
      <c r="AE22" s="42">
        <v>0</v>
      </c>
      <c r="AF22" s="42">
        <v>0</v>
      </c>
      <c r="AG22" s="42">
        <v>0</v>
      </c>
      <c r="AH22" s="42">
        <v>0</v>
      </c>
      <c r="AI22" s="42">
        <v>0</v>
      </c>
      <c r="AJ22" s="42">
        <v>0</v>
      </c>
      <c r="AK22" s="42">
        <v>0</v>
      </c>
      <c r="AL22" s="28">
        <f>SUM(Table42345[[#This Row],[American Indian - Alaska Native]:[Declined to State3]])</f>
        <v>0</v>
      </c>
      <c r="AM22" s="144">
        <v>0</v>
      </c>
      <c r="AN22" s="44">
        <v>0</v>
      </c>
      <c r="AO22" s="44">
        <v>0</v>
      </c>
      <c r="AP22" s="44">
        <v>0</v>
      </c>
      <c r="AQ22" s="28">
        <f>SUM(Table42345[[#This Row],[Not Hispanic or  Not Latino]:[Declined to State4]])</f>
        <v>0</v>
      </c>
      <c r="AR22" s="144">
        <v>0</v>
      </c>
      <c r="AS22" s="44">
        <v>0</v>
      </c>
      <c r="AT22" s="44">
        <v>0</v>
      </c>
      <c r="AU22" s="44">
        <v>0</v>
      </c>
      <c r="AV22" s="44">
        <v>0</v>
      </c>
      <c r="AW22" s="44">
        <v>0</v>
      </c>
      <c r="AX22" s="44">
        <v>0</v>
      </c>
      <c r="AY22" s="9">
        <f>SUM(Table42345[[#This Row],[Straight - Heterosexual]:[Declined to State]])</f>
        <v>0</v>
      </c>
      <c r="AZ22" s="121">
        <v>0</v>
      </c>
      <c r="BA22" s="43">
        <v>0</v>
      </c>
      <c r="BB22" s="43">
        <v>0</v>
      </c>
      <c r="BC22" s="43">
        <v>0</v>
      </c>
      <c r="BD22" s="28">
        <f>SUM(Table42345[[#This Row],[Male]:[Declined to State5]])</f>
        <v>0</v>
      </c>
      <c r="BE22" s="121">
        <v>0</v>
      </c>
      <c r="BF22" s="42">
        <v>0</v>
      </c>
      <c r="BG22" s="42">
        <v>0</v>
      </c>
      <c r="BH22" s="42">
        <v>0</v>
      </c>
      <c r="BI22" s="28">
        <f>SUM(Table42345[[#This Row],[Non-Veteran]:[Declined to State6]])</f>
        <v>0</v>
      </c>
      <c r="BJ22" s="121">
        <v>0</v>
      </c>
      <c r="BK22" s="42">
        <v>0</v>
      </c>
      <c r="BL22" s="42">
        <v>0</v>
      </c>
      <c r="BM22" s="42">
        <v>0</v>
      </c>
      <c r="BN22" s="42">
        <v>0</v>
      </c>
      <c r="BO22" s="42">
        <v>0</v>
      </c>
      <c r="BP22" s="42">
        <v>0</v>
      </c>
      <c r="BQ22" s="42">
        <v>0</v>
      </c>
      <c r="BR22" s="28">
        <f>SUM(Table42345[[#This Row],[Stable Housed]:[Declined to State7]])</f>
        <v>0</v>
      </c>
      <c r="BS22" s="144">
        <v>0</v>
      </c>
      <c r="BT22" s="42">
        <v>0</v>
      </c>
      <c r="BU22" s="42">
        <v>0</v>
      </c>
      <c r="BV22" s="44">
        <v>0</v>
      </c>
      <c r="BW22" s="44">
        <v>0</v>
      </c>
      <c r="BX22" s="26">
        <f>SUM(Table42345[[#This Row],[Private 
(HMO, PPO, DOD, Tricare)]:[Unknown - Not Reported]])</f>
        <v>0</v>
      </c>
      <c r="BY22" s="144">
        <v>0</v>
      </c>
      <c r="BZ22" s="44">
        <v>0</v>
      </c>
      <c r="CA22" s="44">
        <v>0</v>
      </c>
      <c r="CB22" s="44">
        <v>0</v>
      </c>
      <c r="CC22" s="44">
        <v>0</v>
      </c>
      <c r="CD22" s="145">
        <v>0</v>
      </c>
      <c r="CE22" s="144">
        <v>0</v>
      </c>
      <c r="CF22" s="42">
        <v>0</v>
      </c>
      <c r="CG22" s="42">
        <v>0</v>
      </c>
      <c r="CH22" s="44">
        <v>0</v>
      </c>
      <c r="CI22" s="145">
        <v>0</v>
      </c>
      <c r="CJ22" s="138"/>
      <c r="CK22" s="19"/>
      <c r="CL22" s="19"/>
      <c r="CM22" s="139"/>
      <c r="CN22" s="124"/>
      <c r="CO22" s="6"/>
      <c r="CP22" s="6"/>
      <c r="CQ22" s="6"/>
      <c r="CR22" s="6"/>
      <c r="CS22" s="6"/>
      <c r="CT22" s="6"/>
      <c r="CU22" s="6"/>
      <c r="CV22" s="6"/>
      <c r="CW22" s="125"/>
      <c r="CX22" s="124"/>
      <c r="CY22" s="6"/>
      <c r="CZ22" s="6"/>
      <c r="DA22" s="125"/>
      <c r="DB22" s="124"/>
      <c r="DC22" s="6"/>
      <c r="DD22" s="6"/>
      <c r="DE22" s="6"/>
      <c r="DF22" s="6"/>
      <c r="DG22" s="6"/>
      <c r="DH22" s="6"/>
      <c r="DI22" s="6"/>
      <c r="DJ22" s="6"/>
      <c r="DK22" s="125"/>
      <c r="DL22" s="2"/>
      <c r="DM22" s="205"/>
      <c r="DN22" s="154"/>
      <c r="DO22" s="165"/>
      <c r="DP22" s="54"/>
      <c r="DQ22" s="205"/>
      <c r="DR22" s="154"/>
      <c r="DS22" s="165"/>
      <c r="DT22" s="54"/>
      <c r="DU22" s="205"/>
      <c r="DV22" s="154"/>
      <c r="DW22" s="165"/>
      <c r="DX22" s="54"/>
      <c r="DY22" s="205"/>
      <c r="DZ22" s="154"/>
      <c r="EA22" s="165"/>
      <c r="EB22" s="54"/>
      <c r="EC22" s="205"/>
      <c r="ED22" s="154"/>
      <c r="EE22" s="165"/>
      <c r="EF22" s="54"/>
      <c r="EG22" s="205"/>
      <c r="EH22" s="154"/>
      <c r="EI22" s="165"/>
      <c r="EJ22" s="54"/>
      <c r="EK22" s="205"/>
      <c r="EL22" s="154"/>
      <c r="EM22" s="165"/>
      <c r="EN22" s="54"/>
      <c r="EO22" s="205"/>
      <c r="EP22" s="154"/>
      <c r="EQ22" s="165"/>
      <c r="ER22" s="54"/>
      <c r="ES22" s="205"/>
      <c r="ET22" s="154"/>
      <c r="EU22" s="165"/>
      <c r="EV22" s="54"/>
      <c r="EW22" s="205"/>
      <c r="EX22" s="154"/>
      <c r="EY22" s="165"/>
    </row>
    <row r="23" spans="1:155" ht="20.100000000000001" customHeight="1" thickBot="1">
      <c r="A23" s="209" t="s">
        <v>279</v>
      </c>
      <c r="B23" s="207"/>
      <c r="C23" s="211" t="s">
        <v>280</v>
      </c>
      <c r="D23" s="36">
        <f>SUM(D13:D22)</f>
        <v>0</v>
      </c>
      <c r="E23" s="36">
        <f t="shared" ref="E23:BP23" si="0">SUM(E13:E22)</f>
        <v>0</v>
      </c>
      <c r="F23" s="36">
        <f t="shared" si="0"/>
        <v>0</v>
      </c>
      <c r="G23" s="36">
        <f t="shared" si="0"/>
        <v>0</v>
      </c>
      <c r="H23" s="36">
        <f t="shared" si="0"/>
        <v>0</v>
      </c>
      <c r="I23" s="36">
        <f t="shared" si="0"/>
        <v>0</v>
      </c>
      <c r="J23" s="36">
        <f t="shared" si="0"/>
        <v>0</v>
      </c>
      <c r="K23" s="36">
        <f t="shared" si="0"/>
        <v>0</v>
      </c>
      <c r="L23" s="36">
        <f t="shared" si="0"/>
        <v>0</v>
      </c>
      <c r="M23" s="36">
        <f t="shared" si="0"/>
        <v>0</v>
      </c>
      <c r="N23" s="36">
        <f t="shared" si="0"/>
        <v>0</v>
      </c>
      <c r="O23" s="36">
        <f t="shared" si="0"/>
        <v>0</v>
      </c>
      <c r="P23" s="36">
        <f t="shared" si="0"/>
        <v>0</v>
      </c>
      <c r="Q23" s="36">
        <f t="shared" si="0"/>
        <v>0</v>
      </c>
      <c r="R23" s="36">
        <f t="shared" si="0"/>
        <v>0</v>
      </c>
      <c r="S23" s="36">
        <f t="shared" si="0"/>
        <v>0</v>
      </c>
      <c r="T23" s="36">
        <f t="shared" si="0"/>
        <v>0</v>
      </c>
      <c r="U23" s="36">
        <f t="shared" si="0"/>
        <v>0</v>
      </c>
      <c r="V23" s="36">
        <f t="shared" si="0"/>
        <v>0</v>
      </c>
      <c r="W23" s="36">
        <f t="shared" si="0"/>
        <v>0</v>
      </c>
      <c r="X23" s="36">
        <f t="shared" si="0"/>
        <v>0</v>
      </c>
      <c r="Y23" s="36">
        <f t="shared" si="0"/>
        <v>0</v>
      </c>
      <c r="Z23" s="36">
        <f t="shared" si="0"/>
        <v>0</v>
      </c>
      <c r="AA23" s="36">
        <f t="shared" si="0"/>
        <v>0</v>
      </c>
      <c r="AB23" s="36">
        <f t="shared" si="0"/>
        <v>0</v>
      </c>
      <c r="AC23" s="36">
        <f t="shared" si="0"/>
        <v>0</v>
      </c>
      <c r="AD23" s="36">
        <f t="shared" si="0"/>
        <v>0</v>
      </c>
      <c r="AE23" s="36">
        <f t="shared" si="0"/>
        <v>0</v>
      </c>
      <c r="AF23" s="36">
        <f t="shared" si="0"/>
        <v>0</v>
      </c>
      <c r="AG23" s="36">
        <f t="shared" si="0"/>
        <v>0</v>
      </c>
      <c r="AH23" s="36">
        <f t="shared" si="0"/>
        <v>0</v>
      </c>
      <c r="AI23" s="36">
        <f t="shared" si="0"/>
        <v>0</v>
      </c>
      <c r="AJ23" s="36">
        <f t="shared" si="0"/>
        <v>0</v>
      </c>
      <c r="AK23" s="36">
        <f t="shared" si="0"/>
        <v>0</v>
      </c>
      <c r="AL23" s="36">
        <f t="shared" si="0"/>
        <v>0</v>
      </c>
      <c r="AM23" s="36">
        <f t="shared" si="0"/>
        <v>0</v>
      </c>
      <c r="AN23" s="36">
        <f t="shared" si="0"/>
        <v>0</v>
      </c>
      <c r="AO23" s="36">
        <f t="shared" si="0"/>
        <v>0</v>
      </c>
      <c r="AP23" s="36">
        <f t="shared" si="0"/>
        <v>0</v>
      </c>
      <c r="AQ23" s="36">
        <f t="shared" si="0"/>
        <v>0</v>
      </c>
      <c r="AR23" s="36">
        <f t="shared" si="0"/>
        <v>0</v>
      </c>
      <c r="AS23" s="36">
        <f t="shared" si="0"/>
        <v>0</v>
      </c>
      <c r="AT23" s="36">
        <f t="shared" si="0"/>
        <v>0</v>
      </c>
      <c r="AU23" s="36">
        <f t="shared" si="0"/>
        <v>0</v>
      </c>
      <c r="AV23" s="36">
        <f t="shared" si="0"/>
        <v>0</v>
      </c>
      <c r="AW23" s="36">
        <f t="shared" si="0"/>
        <v>0</v>
      </c>
      <c r="AX23" s="36">
        <f t="shared" si="0"/>
        <v>0</v>
      </c>
      <c r="AY23" s="36">
        <f t="shared" si="0"/>
        <v>0</v>
      </c>
      <c r="AZ23" s="36">
        <f t="shared" si="0"/>
        <v>0</v>
      </c>
      <c r="BA23" s="36">
        <f t="shared" si="0"/>
        <v>0</v>
      </c>
      <c r="BB23" s="36">
        <f t="shared" si="0"/>
        <v>0</v>
      </c>
      <c r="BC23" s="36">
        <f t="shared" si="0"/>
        <v>0</v>
      </c>
      <c r="BD23" s="36">
        <f t="shared" si="0"/>
        <v>0</v>
      </c>
      <c r="BE23" s="36">
        <f t="shared" si="0"/>
        <v>0</v>
      </c>
      <c r="BF23" s="36">
        <f t="shared" si="0"/>
        <v>0</v>
      </c>
      <c r="BG23" s="36">
        <f t="shared" si="0"/>
        <v>0</v>
      </c>
      <c r="BH23" s="36">
        <f t="shared" si="0"/>
        <v>0</v>
      </c>
      <c r="BI23" s="36">
        <f t="shared" si="0"/>
        <v>0</v>
      </c>
      <c r="BJ23" s="36">
        <f t="shared" si="0"/>
        <v>0</v>
      </c>
      <c r="BK23" s="36">
        <f t="shared" si="0"/>
        <v>0</v>
      </c>
      <c r="BL23" s="36">
        <f t="shared" si="0"/>
        <v>0</v>
      </c>
      <c r="BM23" s="36">
        <f t="shared" si="0"/>
        <v>0</v>
      </c>
      <c r="BN23" s="36">
        <f t="shared" si="0"/>
        <v>0</v>
      </c>
      <c r="BO23" s="36">
        <f t="shared" si="0"/>
        <v>0</v>
      </c>
      <c r="BP23" s="36">
        <f t="shared" si="0"/>
        <v>0</v>
      </c>
      <c r="BQ23" s="36">
        <f t="shared" ref="BQ23:DK23" si="1">SUM(BQ13:BQ22)</f>
        <v>0</v>
      </c>
      <c r="BR23" s="36">
        <f t="shared" si="1"/>
        <v>0</v>
      </c>
      <c r="BS23" s="36">
        <f t="shared" si="1"/>
        <v>0</v>
      </c>
      <c r="BT23" s="36">
        <f t="shared" si="1"/>
        <v>0</v>
      </c>
      <c r="BU23" s="36">
        <f t="shared" si="1"/>
        <v>0</v>
      </c>
      <c r="BV23" s="36">
        <f t="shared" si="1"/>
        <v>0</v>
      </c>
      <c r="BW23" s="36">
        <f t="shared" si="1"/>
        <v>0</v>
      </c>
      <c r="BX23" s="36">
        <f t="shared" si="1"/>
        <v>0</v>
      </c>
      <c r="BY23" s="36">
        <f t="shared" si="1"/>
        <v>0</v>
      </c>
      <c r="BZ23" s="36">
        <f t="shared" si="1"/>
        <v>0</v>
      </c>
      <c r="CA23" s="36">
        <f t="shared" si="1"/>
        <v>0</v>
      </c>
      <c r="CB23" s="36">
        <f t="shared" si="1"/>
        <v>0</v>
      </c>
      <c r="CC23" s="36">
        <f t="shared" si="1"/>
        <v>0</v>
      </c>
      <c r="CD23" s="36">
        <f t="shared" si="1"/>
        <v>0</v>
      </c>
      <c r="CE23" s="36">
        <f t="shared" si="1"/>
        <v>0</v>
      </c>
      <c r="CF23" s="36">
        <f t="shared" si="1"/>
        <v>0</v>
      </c>
      <c r="CG23" s="36">
        <f t="shared" si="1"/>
        <v>0</v>
      </c>
      <c r="CH23" s="36">
        <f t="shared" si="1"/>
        <v>0</v>
      </c>
      <c r="CI23" s="36">
        <f t="shared" si="1"/>
        <v>0</v>
      </c>
      <c r="CJ23" s="36">
        <f t="shared" si="1"/>
        <v>0</v>
      </c>
      <c r="CK23" s="36">
        <f t="shared" si="1"/>
        <v>0</v>
      </c>
      <c r="CL23" s="36">
        <f t="shared" si="1"/>
        <v>0</v>
      </c>
      <c r="CM23" s="36">
        <f t="shared" si="1"/>
        <v>0</v>
      </c>
      <c r="CN23" s="36">
        <f t="shared" si="1"/>
        <v>0</v>
      </c>
      <c r="CO23" s="36">
        <f t="shared" si="1"/>
        <v>0</v>
      </c>
      <c r="CP23" s="36">
        <f t="shared" si="1"/>
        <v>0</v>
      </c>
      <c r="CQ23" s="36">
        <f t="shared" si="1"/>
        <v>0</v>
      </c>
      <c r="CR23" s="36">
        <f t="shared" si="1"/>
        <v>0</v>
      </c>
      <c r="CS23" s="36">
        <f t="shared" si="1"/>
        <v>0</v>
      </c>
      <c r="CT23" s="36">
        <f t="shared" si="1"/>
        <v>0</v>
      </c>
      <c r="CU23" s="36">
        <f t="shared" si="1"/>
        <v>0</v>
      </c>
      <c r="CV23" s="36">
        <f t="shared" si="1"/>
        <v>0</v>
      </c>
      <c r="CW23" s="36">
        <f t="shared" si="1"/>
        <v>0</v>
      </c>
      <c r="CX23" s="36">
        <f t="shared" si="1"/>
        <v>0</v>
      </c>
      <c r="CY23" s="36">
        <f t="shared" si="1"/>
        <v>0</v>
      </c>
      <c r="CZ23" s="36">
        <f t="shared" si="1"/>
        <v>0</v>
      </c>
      <c r="DA23" s="36">
        <f t="shared" si="1"/>
        <v>0</v>
      </c>
      <c r="DB23" s="36">
        <f t="shared" si="1"/>
        <v>0</v>
      </c>
      <c r="DC23" s="36">
        <f t="shared" si="1"/>
        <v>0</v>
      </c>
      <c r="DD23" s="36">
        <f t="shared" si="1"/>
        <v>0</v>
      </c>
      <c r="DE23" s="36">
        <f t="shared" si="1"/>
        <v>0</v>
      </c>
      <c r="DF23" s="36">
        <f t="shared" si="1"/>
        <v>0</v>
      </c>
      <c r="DG23" s="36">
        <f t="shared" si="1"/>
        <v>0</v>
      </c>
      <c r="DH23" s="36">
        <f t="shared" si="1"/>
        <v>0</v>
      </c>
      <c r="DI23" s="36">
        <f t="shared" si="1"/>
        <v>0</v>
      </c>
      <c r="DJ23" s="36">
        <f t="shared" si="1"/>
        <v>0</v>
      </c>
      <c r="DK23" s="36">
        <f t="shared" si="1"/>
        <v>0</v>
      </c>
      <c r="DL23" s="2"/>
      <c r="DM23" s="205"/>
      <c r="DN23" s="154"/>
      <c r="DO23" s="165"/>
      <c r="DQ23" s="205"/>
      <c r="DR23" s="154"/>
      <c r="DS23" s="165"/>
      <c r="DU23" s="205"/>
      <c r="DV23" s="154"/>
      <c r="DW23" s="165"/>
      <c r="DY23" s="205"/>
      <c r="DZ23" s="154"/>
      <c r="EA23" s="165"/>
      <c r="EC23" s="205"/>
      <c r="ED23" s="154"/>
      <c r="EE23" s="165"/>
      <c r="EG23" s="205"/>
      <c r="EH23" s="154"/>
      <c r="EI23" s="165"/>
      <c r="EJ23" s="54"/>
      <c r="EK23" s="205"/>
      <c r="EL23" s="154"/>
      <c r="EM23" s="165"/>
      <c r="EO23" s="205"/>
      <c r="EP23" s="154"/>
      <c r="EQ23" s="165"/>
      <c r="ER23" s="54"/>
      <c r="ES23" s="205"/>
      <c r="ET23" s="154"/>
      <c r="EU23" s="165"/>
      <c r="EW23" s="205"/>
      <c r="EX23" s="154"/>
      <c r="EY23" s="165"/>
    </row>
    <row r="24" spans="1:155" ht="15.75">
      <c r="DM24" s="205"/>
      <c r="DN24" s="154"/>
      <c r="DO24" s="165"/>
      <c r="DQ24" s="205"/>
      <c r="DR24" s="154"/>
      <c r="DS24" s="165"/>
      <c r="DU24" s="205"/>
      <c r="DV24" s="154"/>
      <c r="DW24" s="165"/>
      <c r="DY24" s="205"/>
      <c r="DZ24" s="154"/>
      <c r="EA24" s="165"/>
      <c r="EC24" s="205"/>
      <c r="ED24" s="154"/>
      <c r="EE24" s="165"/>
      <c r="EG24" s="205"/>
      <c r="EH24" s="154"/>
      <c r="EI24" s="165"/>
      <c r="EJ24" s="54"/>
      <c r="EK24" s="205"/>
      <c r="EL24" s="154"/>
      <c r="EM24" s="165"/>
      <c r="EO24" s="205"/>
      <c r="EP24" s="154"/>
      <c r="EQ24" s="165"/>
      <c r="ER24" s="54"/>
      <c r="ES24" s="205"/>
      <c r="ET24" s="154"/>
      <c r="EU24" s="165"/>
      <c r="EW24" s="205"/>
      <c r="EX24" s="154"/>
      <c r="EY24" s="165"/>
    </row>
    <row r="25" spans="1:155" ht="66" customHeight="1">
      <c r="A25" s="252" t="s">
        <v>331</v>
      </c>
      <c r="B25" s="253"/>
      <c r="C25" s="253"/>
      <c r="D25" s="253"/>
      <c r="E25" s="253"/>
      <c r="F25" s="253"/>
      <c r="G25" s="254"/>
      <c r="DM25" s="205"/>
      <c r="DN25" s="154"/>
      <c r="DO25" s="165"/>
      <c r="DQ25" s="205"/>
      <c r="DR25" s="154"/>
      <c r="DS25" s="165"/>
      <c r="DU25" s="205"/>
      <c r="DV25" s="154"/>
      <c r="DW25" s="165"/>
      <c r="DY25" s="205"/>
      <c r="DZ25" s="154"/>
      <c r="EA25" s="165"/>
      <c r="EC25" s="205"/>
      <c r="ED25" s="154"/>
      <c r="EE25" s="165"/>
      <c r="EG25" s="205"/>
      <c r="EH25" s="154"/>
      <c r="EI25" s="165"/>
      <c r="EJ25" s="54"/>
      <c r="EK25" s="205"/>
      <c r="EL25" s="154"/>
      <c r="EM25" s="165"/>
      <c r="EO25" s="205"/>
      <c r="EP25" s="154"/>
      <c r="EQ25" s="165"/>
      <c r="ER25" s="54"/>
      <c r="ES25" s="205"/>
      <c r="ET25" s="154"/>
      <c r="EU25" s="165"/>
      <c r="EW25" s="205"/>
      <c r="EX25" s="154"/>
      <c r="EY25" s="165"/>
    </row>
    <row r="26" spans="1:155" s="22" customFormat="1" ht="24.95" customHeight="1">
      <c r="A26" s="255"/>
      <c r="B26" s="255"/>
      <c r="C26" s="255"/>
      <c r="D26" s="255"/>
      <c r="E26" s="255"/>
      <c r="F26" s="255"/>
      <c r="G26" s="255"/>
      <c r="H26" s="21"/>
      <c r="I26" s="21"/>
      <c r="J26" s="21"/>
      <c r="K26" s="21"/>
      <c r="L26" s="21"/>
      <c r="DM26" s="205"/>
      <c r="DN26" s="154"/>
      <c r="DO26" s="165"/>
      <c r="DQ26" s="205"/>
      <c r="DR26" s="154"/>
      <c r="DS26" s="165"/>
      <c r="DU26" s="205"/>
      <c r="DV26" s="154"/>
      <c r="DW26" s="165"/>
      <c r="DY26" s="205"/>
      <c r="DZ26" s="154"/>
      <c r="EA26" s="165"/>
      <c r="EC26" s="205"/>
      <c r="ED26" s="154"/>
      <c r="EE26" s="165"/>
      <c r="EG26" s="205"/>
      <c r="EH26" s="154"/>
      <c r="EI26" s="165"/>
      <c r="EJ26" s="54"/>
      <c r="EK26" s="205"/>
      <c r="EL26" s="154"/>
      <c r="EM26" s="165"/>
      <c r="EO26" s="205"/>
      <c r="EP26" s="154"/>
      <c r="EQ26" s="165"/>
      <c r="ER26" s="54"/>
      <c r="ES26" s="205"/>
      <c r="ET26" s="154"/>
      <c r="EU26" s="165"/>
      <c r="EW26" s="205"/>
      <c r="EX26" s="154"/>
      <c r="EY26" s="165"/>
    </row>
    <row r="27" spans="1:155" ht="24.95" customHeight="1">
      <c r="A27" t="s">
        <v>326</v>
      </c>
      <c r="DM27" s="205"/>
      <c r="DN27" s="154"/>
      <c r="DO27" s="165"/>
      <c r="DQ27" s="205"/>
      <c r="DR27" s="154"/>
      <c r="DS27" s="165"/>
      <c r="DU27" s="205"/>
      <c r="DV27" s="154"/>
      <c r="DW27" s="165"/>
      <c r="DY27" s="205"/>
      <c r="DZ27" s="154"/>
      <c r="EA27" s="165"/>
      <c r="EC27" s="205"/>
      <c r="ED27" s="154"/>
      <c r="EE27" s="165"/>
      <c r="EG27" s="205"/>
      <c r="EH27" s="154"/>
      <c r="EI27" s="165"/>
      <c r="EJ27" s="54"/>
      <c r="EK27" s="205"/>
      <c r="EL27" s="154"/>
      <c r="EM27" s="165"/>
      <c r="EO27" s="205"/>
      <c r="EP27" s="154"/>
      <c r="EQ27" s="165"/>
      <c r="ER27" s="54"/>
      <c r="ES27" s="205"/>
      <c r="ET27" s="154"/>
      <c r="EU27" s="165"/>
      <c r="EW27" s="205"/>
      <c r="EX27" s="154"/>
      <c r="EY27" s="165"/>
    </row>
    <row r="28" spans="1:155" ht="24.95" customHeight="1">
      <c r="DM28" s="205"/>
      <c r="DN28" s="154"/>
      <c r="DO28" s="165"/>
      <c r="DQ28" s="205"/>
      <c r="DR28" s="154"/>
      <c r="DS28" s="165"/>
      <c r="DU28" s="205"/>
      <c r="DV28" s="154"/>
      <c r="DW28" s="165"/>
      <c r="DY28" s="205"/>
      <c r="DZ28" s="154"/>
      <c r="EA28" s="165"/>
      <c r="EC28" s="205"/>
      <c r="ED28" s="154"/>
      <c r="EE28" s="165"/>
      <c r="EG28" s="205"/>
      <c r="EH28" s="154"/>
      <c r="EI28" s="165"/>
      <c r="EJ28" s="54"/>
      <c r="EK28" s="205"/>
      <c r="EL28" s="154"/>
      <c r="EM28" s="165"/>
      <c r="EO28" s="205"/>
      <c r="EP28" s="154"/>
      <c r="EQ28" s="165"/>
      <c r="ER28" s="54"/>
      <c r="ES28" s="205"/>
      <c r="ET28" s="154"/>
      <c r="EU28" s="165"/>
      <c r="EW28" s="205"/>
      <c r="EX28" s="154"/>
      <c r="EY28" s="165"/>
    </row>
    <row r="29" spans="1:155" ht="24.95" customHeight="1">
      <c r="DM29" s="205"/>
      <c r="DN29" s="154"/>
      <c r="DO29" s="165"/>
      <c r="DQ29" s="205"/>
      <c r="DR29" s="154"/>
      <c r="DS29" s="165"/>
      <c r="DU29" s="205"/>
      <c r="DV29" s="154"/>
      <c r="DW29" s="165"/>
      <c r="DY29" s="205"/>
      <c r="DZ29" s="154"/>
      <c r="EA29" s="165"/>
      <c r="EC29" s="205"/>
      <c r="ED29" s="154"/>
      <c r="EE29" s="165"/>
      <c r="EG29" s="205"/>
      <c r="EH29" s="154"/>
      <c r="EI29" s="165"/>
      <c r="EJ29" s="54"/>
      <c r="EK29" s="205"/>
      <c r="EL29" s="154"/>
      <c r="EM29" s="165"/>
      <c r="EO29" s="205"/>
      <c r="EP29" s="154"/>
      <c r="EQ29" s="165"/>
      <c r="ER29" s="54"/>
      <c r="ES29" s="205"/>
      <c r="ET29" s="154"/>
      <c r="EU29" s="165"/>
      <c r="EW29" s="205"/>
      <c r="EX29" s="154"/>
      <c r="EY29" s="165"/>
    </row>
    <row r="30" spans="1:155" ht="24.95" customHeight="1">
      <c r="DM30" s="205"/>
      <c r="DN30" s="154"/>
      <c r="DO30" s="165"/>
      <c r="DQ30" s="205"/>
      <c r="DR30" s="154"/>
      <c r="DS30" s="165"/>
      <c r="DU30" s="205"/>
      <c r="DV30" s="154"/>
      <c r="DW30" s="165"/>
      <c r="DY30" s="205"/>
      <c r="DZ30" s="154"/>
      <c r="EA30" s="165"/>
      <c r="EC30" s="205"/>
      <c r="ED30" s="154"/>
      <c r="EE30" s="165"/>
      <c r="EG30" s="205"/>
      <c r="EH30" s="154"/>
      <c r="EI30" s="165"/>
      <c r="EJ30" s="54"/>
      <c r="EK30" s="205"/>
      <c r="EL30" s="154"/>
      <c r="EM30" s="165"/>
      <c r="EO30" s="205"/>
      <c r="EP30" s="154"/>
      <c r="EQ30" s="165"/>
      <c r="ER30" s="54"/>
      <c r="ES30" s="205"/>
      <c r="ET30" s="154"/>
      <c r="EU30" s="165"/>
      <c r="EW30" s="205"/>
      <c r="EX30" s="154"/>
      <c r="EY30" s="165"/>
    </row>
    <row r="31" spans="1:155" ht="24.95" customHeight="1">
      <c r="DM31" s="205"/>
      <c r="DN31" s="154"/>
      <c r="DO31" s="165"/>
      <c r="DQ31" s="205"/>
      <c r="DR31" s="154"/>
      <c r="DS31" s="165"/>
      <c r="DU31" s="205"/>
      <c r="DV31" s="154"/>
      <c r="DW31" s="165"/>
      <c r="DY31" s="205"/>
      <c r="DZ31" s="154"/>
      <c r="EA31" s="165"/>
      <c r="EC31" s="205"/>
      <c r="ED31" s="154"/>
      <c r="EE31" s="165"/>
      <c r="EG31" s="205"/>
      <c r="EH31" s="154"/>
      <c r="EI31" s="165"/>
      <c r="EJ31" s="54"/>
      <c r="EK31" s="205"/>
      <c r="EL31" s="154"/>
      <c r="EM31" s="165"/>
      <c r="EO31" s="205"/>
      <c r="EP31" s="154"/>
      <c r="EQ31" s="165"/>
      <c r="ER31" s="54"/>
      <c r="ES31" s="205"/>
      <c r="ET31" s="154"/>
      <c r="EU31" s="165"/>
      <c r="EW31" s="205"/>
      <c r="EX31" s="154"/>
      <c r="EY31" s="165"/>
    </row>
    <row r="32" spans="1:155" ht="26.1" customHeight="1">
      <c r="DM32" s="205"/>
      <c r="DN32" s="154"/>
      <c r="DO32" s="165"/>
      <c r="DQ32" s="205"/>
      <c r="DR32" s="154"/>
      <c r="DS32" s="165"/>
      <c r="DU32" s="205"/>
      <c r="DV32" s="154"/>
      <c r="DW32" s="165"/>
      <c r="DY32" s="205"/>
      <c r="DZ32" s="154"/>
      <c r="EA32" s="165"/>
      <c r="EC32" s="205"/>
      <c r="ED32" s="154"/>
      <c r="EE32" s="165"/>
      <c r="EG32" s="205"/>
      <c r="EH32" s="154"/>
      <c r="EI32" s="165"/>
      <c r="EJ32" s="54"/>
      <c r="EK32" s="205"/>
      <c r="EL32" s="154"/>
      <c r="EM32" s="165"/>
      <c r="EO32" s="205"/>
      <c r="EP32" s="154"/>
      <c r="EQ32" s="165"/>
      <c r="ER32" s="54"/>
      <c r="ES32" s="205"/>
      <c r="ET32" s="154"/>
      <c r="EU32" s="165"/>
      <c r="EW32" s="205"/>
      <c r="EX32" s="154"/>
      <c r="EY32" s="165"/>
    </row>
    <row r="33" spans="117:155" ht="26.1" customHeight="1">
      <c r="DM33" s="205"/>
      <c r="DN33" s="154"/>
      <c r="DO33" s="165"/>
      <c r="DQ33" s="205"/>
      <c r="DR33" s="154"/>
      <c r="DS33" s="165"/>
      <c r="DU33" s="205"/>
      <c r="DV33" s="154"/>
      <c r="DW33" s="165"/>
      <c r="DY33" s="205"/>
      <c r="DZ33" s="154"/>
      <c r="EA33" s="165"/>
      <c r="EC33" s="205"/>
      <c r="ED33" s="154"/>
      <c r="EE33" s="165"/>
      <c r="EG33" s="205"/>
      <c r="EH33" s="154"/>
      <c r="EI33" s="165"/>
      <c r="EJ33" s="54"/>
      <c r="EK33" s="205"/>
      <c r="EL33" s="154"/>
      <c r="EM33" s="165"/>
      <c r="EO33" s="205"/>
      <c r="EP33" s="154"/>
      <c r="EQ33" s="165"/>
      <c r="ER33" s="54"/>
      <c r="ES33" s="205"/>
      <c r="ET33" s="154"/>
      <c r="EU33" s="165"/>
      <c r="EW33" s="205"/>
      <c r="EX33" s="154"/>
      <c r="EY33" s="165"/>
    </row>
    <row r="34" spans="117:155" ht="26.1" customHeight="1">
      <c r="DM34" s="205"/>
      <c r="DN34" s="154"/>
      <c r="DO34" s="165"/>
      <c r="DQ34" s="205"/>
      <c r="DR34" s="154"/>
      <c r="DS34" s="165"/>
      <c r="DU34" s="205"/>
      <c r="DV34" s="154"/>
      <c r="DW34" s="165"/>
      <c r="DY34" s="205"/>
      <c r="DZ34" s="154"/>
      <c r="EA34" s="165"/>
      <c r="EC34" s="205"/>
      <c r="ED34" s="154"/>
      <c r="EE34" s="165"/>
      <c r="EG34" s="205"/>
      <c r="EH34" s="154"/>
      <c r="EI34" s="165"/>
      <c r="EJ34" s="54"/>
      <c r="EK34" s="205"/>
      <c r="EL34" s="154"/>
      <c r="EM34" s="165"/>
      <c r="EO34" s="205"/>
      <c r="EP34" s="154"/>
      <c r="EQ34" s="165"/>
      <c r="ER34" s="54"/>
      <c r="ES34" s="205"/>
      <c r="ET34" s="154"/>
      <c r="EU34" s="165"/>
      <c r="EW34" s="205"/>
      <c r="EX34" s="154"/>
      <c r="EY34" s="165"/>
    </row>
    <row r="35" spans="117:155" ht="26.1" customHeight="1" thickBot="1">
      <c r="DM35" s="208"/>
      <c r="DN35" s="166"/>
      <c r="DO35" s="167"/>
      <c r="DQ35" s="208"/>
      <c r="DR35" s="166"/>
      <c r="DS35" s="167"/>
      <c r="DU35" s="208"/>
      <c r="DV35" s="166"/>
      <c r="DW35" s="167"/>
      <c r="DY35" s="208"/>
      <c r="DZ35" s="166"/>
      <c r="EA35" s="167"/>
      <c r="EC35" s="208"/>
      <c r="ED35" s="166"/>
      <c r="EE35" s="167"/>
      <c r="EG35" s="208"/>
      <c r="EH35" s="166"/>
      <c r="EI35" s="167"/>
      <c r="EJ35" s="54"/>
      <c r="EK35" s="208"/>
      <c r="EL35" s="166"/>
      <c r="EM35" s="167"/>
      <c r="EO35" s="208"/>
      <c r="EP35" s="166"/>
      <c r="EQ35" s="167"/>
      <c r="ER35" s="54"/>
      <c r="ES35" s="208"/>
      <c r="ET35" s="166"/>
      <c r="EU35" s="167"/>
      <c r="EW35" s="208"/>
      <c r="EX35" s="166"/>
      <c r="EY35" s="167"/>
    </row>
    <row r="36" spans="117:155" ht="26.1" customHeight="1" thickBot="1">
      <c r="DM36" s="36"/>
      <c r="DN36" s="37" t="s">
        <v>96</v>
      </c>
      <c r="DO36" s="4">
        <f>SUM(DO13:DO35)</f>
        <v>0</v>
      </c>
      <c r="DQ36" s="36"/>
      <c r="DR36" s="37" t="s">
        <v>96</v>
      </c>
      <c r="DS36" s="4">
        <f>SUM(DS13:DS35)</f>
        <v>0</v>
      </c>
      <c r="DU36" s="36"/>
      <c r="DV36" s="37" t="s">
        <v>96</v>
      </c>
      <c r="DW36" s="4">
        <f>SUM(DW13:DW35)</f>
        <v>0</v>
      </c>
      <c r="DY36" s="36"/>
      <c r="DZ36" s="37" t="s">
        <v>96</v>
      </c>
      <c r="EA36" s="4">
        <f>SUM(EA13:EA35)</f>
        <v>0</v>
      </c>
      <c r="EC36" s="36"/>
      <c r="ED36" s="37" t="s">
        <v>96</v>
      </c>
      <c r="EE36" s="4">
        <f>SUM(EE13:EE35)</f>
        <v>0</v>
      </c>
      <c r="EG36" s="36"/>
      <c r="EH36" s="37" t="s">
        <v>96</v>
      </c>
      <c r="EI36" s="4">
        <f>SUM(EI13:EI35)</f>
        <v>0</v>
      </c>
      <c r="EK36" s="36"/>
      <c r="EL36" s="37" t="s">
        <v>96</v>
      </c>
      <c r="EM36" s="4">
        <f>SUM(EM13:EM35)</f>
        <v>0</v>
      </c>
      <c r="EO36" s="36"/>
      <c r="EP36" s="37" t="s">
        <v>96</v>
      </c>
      <c r="EQ36" s="4">
        <f>SUM(EQ13:EQ35)</f>
        <v>0</v>
      </c>
      <c r="ES36" s="36"/>
      <c r="ET36" s="37" t="s">
        <v>96</v>
      </c>
      <c r="EU36" s="4">
        <f>SUM(EU13:EU35)</f>
        <v>0</v>
      </c>
      <c r="EW36" s="36"/>
      <c r="EX36" s="37" t="s">
        <v>96</v>
      </c>
      <c r="EY36" s="4">
        <f>SUM(EY13:EY35)</f>
        <v>0</v>
      </c>
    </row>
    <row r="37" spans="117:155" ht="26.1" customHeight="1"/>
    <row r="38" spans="117:155" ht="26.1" customHeight="1"/>
    <row r="39" spans="117:155" ht="26.1" customHeight="1"/>
    <row r="40" spans="117:155" ht="26.1" customHeight="1"/>
    <row r="41" spans="117:155" ht="26.1" customHeight="1"/>
    <row r="42" spans="117:155" ht="26.1" customHeight="1"/>
    <row r="43" spans="117:155" ht="26.1" customHeight="1"/>
    <row r="44" spans="117:155" ht="26.1" customHeight="1"/>
    <row r="45" spans="117:155" ht="26.1" customHeight="1"/>
    <row r="46" spans="117:155" ht="26.1" customHeight="1"/>
    <row r="47" spans="117:155" ht="26.1" customHeight="1"/>
    <row r="48" spans="117:155"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sheetData>
  <sheetProtection algorithmName="SHA-512" hashValue="IYA5X6bRWbjIpDXD0tH4qn1lBkRqm3N0mOmUrftLpsIYcjBDQBc2AAZuhCWhkrLQ3+P/wA+xyBDJNqR8e/Vojg==" saltValue="JjaSfUmnr+7UzfZxPI5jsA==" spinCount="100000" sheet="1" objects="1" scenarios="1" formatCells="0" formatColumns="0" selectLockedCells="1" sort="0" autoFilter="0" pivotTables="0"/>
  <mergeCells count="37">
    <mergeCell ref="EK11:EM11"/>
    <mergeCell ref="EO11:EQ11"/>
    <mergeCell ref="ES11:EU11"/>
    <mergeCell ref="EW11:EY11"/>
    <mergeCell ref="DQ11:DS11"/>
    <mergeCell ref="DU11:DW11"/>
    <mergeCell ref="DY11:EA11"/>
    <mergeCell ref="EC11:EE11"/>
    <mergeCell ref="EG11:EI11"/>
    <mergeCell ref="T11:AB11"/>
    <mergeCell ref="BY11:CD11"/>
    <mergeCell ref="CE11:CI11"/>
    <mergeCell ref="A25:G25"/>
    <mergeCell ref="A26:G26"/>
    <mergeCell ref="AC11:AL11"/>
    <mergeCell ref="AM11:AQ11"/>
    <mergeCell ref="AR11:AY11"/>
    <mergeCell ref="CN11:CW11"/>
    <mergeCell ref="DB11:DK11"/>
    <mergeCell ref="AZ11:BD11"/>
    <mergeCell ref="DM11:DO11"/>
    <mergeCell ref="BS11:BX11"/>
    <mergeCell ref="CX11:DA11"/>
    <mergeCell ref="CJ11:CM11"/>
    <mergeCell ref="BE11:BI11"/>
    <mergeCell ref="BJ11:BR11"/>
    <mergeCell ref="A1:G1"/>
    <mergeCell ref="A2:G2"/>
    <mergeCell ref="A4:B4"/>
    <mergeCell ref="A5:B5"/>
    <mergeCell ref="A7:B7"/>
    <mergeCell ref="A8:B8"/>
    <mergeCell ref="D11:G11"/>
    <mergeCell ref="H11:L11"/>
    <mergeCell ref="M11:S11"/>
    <mergeCell ref="A9:B9"/>
    <mergeCell ref="C9:D9"/>
  </mergeCells>
  <phoneticPr fontId="11" type="noConversion"/>
  <pageMargins left="0.7" right="0.7" top="0.5" bottom="0.5" header="0.25" footer="0.3"/>
  <pageSetup paperSize="5" orientation="landscape" r:id="rId1"/>
  <headerFooter>
    <oddFooter>Page &amp;P of &amp;N</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87301081-2E7D-4FE6-A968-BD510FAD9D3B}">
          <x14:formula1>
            <xm:f>Tables!$B$3:$B$5</xm:f>
          </x14:formula1>
          <xm:sqref>C4</xm:sqref>
        </x14:dataValidation>
        <x14:dataValidation type="list" allowBlank="1" showInputMessage="1" showErrorMessage="1" xr:uid="{88F105C0-1BAF-4480-9109-854EC2A4B251}">
          <x14:formula1>
            <xm:f>Tables!$H$3:$H$34</xm:f>
          </x14:formula1>
          <xm:sqref>DN13:DN35 EP13:EP35 DR13:DR35 DZ13:DZ35 DV13:DV35 EH13:EH35 ED13:ED35 EL13:EL35 EX13:EX35 ET13:ET35</xm:sqref>
        </x14:dataValidation>
        <x14:dataValidation type="list" allowBlank="1" showInputMessage="1" showErrorMessage="1" xr:uid="{513FAB25-DCD6-4D69-8433-CC13897E6BC7}">
          <x14:formula1>
            <xm:f>Tables!$F$3:$F$12</xm:f>
          </x14:formula1>
          <xm:sqref>DM13 DQ13 EC13 DU13 EG13 EK13 EO13 DY13 ES13 EW13</xm:sqref>
        </x14:dataValidation>
        <x14:dataValidation type="list" allowBlank="1" showInputMessage="1" showErrorMessage="1" xr:uid="{7EEC6D08-7CAD-48BF-BB40-F2CD95B7B6E5}">
          <x14:formula1>
            <xm:f>Tables!$D$3:$D$7</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B822-CBCC-4325-A33A-0B0997569836}">
  <dimension ref="A1:B12"/>
  <sheetViews>
    <sheetView workbookViewId="0">
      <selection activeCell="B3" sqref="B3"/>
    </sheetView>
  </sheetViews>
  <sheetFormatPr defaultRowHeight="15"/>
  <cols>
    <col min="1" max="1" width="70.140625" style="54" customWidth="1"/>
    <col min="2" max="2" width="73.85546875" style="23" customWidth="1"/>
  </cols>
  <sheetData>
    <row r="1" spans="1:2" s="13" customFormat="1" ht="19.5" thickBot="1">
      <c r="A1" s="104" t="s">
        <v>122</v>
      </c>
      <c r="B1" s="105" t="s">
        <v>125</v>
      </c>
    </row>
    <row r="2" spans="1:2" s="13" customFormat="1" ht="20.100000000000001" customHeight="1">
      <c r="A2" s="56" t="s">
        <v>175</v>
      </c>
      <c r="B2" s="106" t="s">
        <v>325</v>
      </c>
    </row>
    <row r="3" spans="1:2" ht="20.100000000000001" customHeight="1">
      <c r="A3" s="56" t="s">
        <v>335</v>
      </c>
      <c r="B3" s="106" t="s">
        <v>322</v>
      </c>
    </row>
    <row r="4" spans="1:2" ht="31.5">
      <c r="A4" s="56" t="s">
        <v>208</v>
      </c>
      <c r="B4" s="106" t="s">
        <v>209</v>
      </c>
    </row>
    <row r="5" spans="1:2" ht="84" customHeight="1">
      <c r="A5" s="92" t="s">
        <v>183</v>
      </c>
      <c r="B5" s="93" t="s">
        <v>184</v>
      </c>
    </row>
    <row r="6" spans="1:2" ht="20.100000000000001" customHeight="1">
      <c r="A6" s="56" t="s">
        <v>186</v>
      </c>
      <c r="B6" s="56" t="s">
        <v>185</v>
      </c>
    </row>
    <row r="7" spans="1:2" ht="99.95" customHeight="1">
      <c r="A7" s="56" t="s">
        <v>126</v>
      </c>
      <c r="B7" s="107" t="e" vm="1">
        <v>#VALUE!</v>
      </c>
    </row>
    <row r="8" spans="1:2" ht="22.5" customHeight="1">
      <c r="A8" s="55" t="s">
        <v>124</v>
      </c>
      <c r="B8" s="57" t="s">
        <v>130</v>
      </c>
    </row>
    <row r="9" spans="1:2" ht="63">
      <c r="A9" s="55" t="s">
        <v>123</v>
      </c>
      <c r="B9" s="58" t="s">
        <v>154</v>
      </c>
    </row>
    <row r="10" spans="1:2" ht="20.100000000000001" customHeight="1">
      <c r="A10" s="59" t="s">
        <v>182</v>
      </c>
      <c r="B10" s="108" t="s">
        <v>181</v>
      </c>
    </row>
    <row r="11" spans="1:2" ht="15.75">
      <c r="A11" s="55"/>
      <c r="B11" s="56"/>
    </row>
    <row r="12" spans="1:2">
      <c r="A12" s="54" t="s">
        <v>324</v>
      </c>
    </row>
  </sheetData>
  <sheetProtection algorithmName="SHA-512" hashValue="8MT4PTO0Yg8zxuJrhgJ0afjBI+83SOLdPz03Wc08ZGqRTEG7L82z2/Q10qX9sK/kQ6k2xqs8T4p58CM3zutddQ==" saltValue="agcmQbUVcJK629XuOS7iVw==" spinCount="100000" sheet="1" objects="1" scenarios="1"/>
  <hyperlinks>
    <hyperlink ref="B10" r:id="rId1" xr:uid="{15D6726C-72CE-4250-BBE0-4E9BD9BADB6D}"/>
    <hyperlink ref="B3" r:id="rId2" xr:uid="{2495870C-F525-40A3-AB30-C73CCD8EBA30}"/>
    <hyperlink ref="B4" r:id="rId3" xr:uid="{69ED836F-3911-4864-BF4D-463D706FE7AF}"/>
    <hyperlink ref="B2" r:id="rId4" xr:uid="{C4E8E91F-AB82-422D-B6B6-DE2F175D5AE2}"/>
  </hyperlinks>
  <pageMargins left="0.7" right="0.7" top="0.5" bottom="0.5" header="0.25" footer="0.3"/>
  <pageSetup paperSize="5"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4DF9-BC0F-4705-8EEF-C940C1A4ED87}">
  <dimension ref="B1:H36"/>
  <sheetViews>
    <sheetView workbookViewId="0">
      <selection activeCell="B1" sqref="B1"/>
    </sheetView>
  </sheetViews>
  <sheetFormatPr defaultRowHeight="15"/>
  <cols>
    <col min="1" max="1" width="2.5703125" customWidth="1"/>
    <col min="2" max="2" width="51" customWidth="1"/>
    <col min="3" max="3" width="4.140625" customWidth="1"/>
    <col min="4" max="4" width="51" customWidth="1"/>
    <col min="5" max="5" width="2.5703125" customWidth="1"/>
    <col min="6" max="6" width="48.5703125" bestFit="1" customWidth="1"/>
    <col min="7" max="7" width="2.85546875" customWidth="1"/>
    <col min="8" max="8" width="29" customWidth="1"/>
  </cols>
  <sheetData>
    <row r="1" spans="2:8" ht="15.75" thickBot="1">
      <c r="B1" t="s">
        <v>152</v>
      </c>
      <c r="D1" t="s">
        <v>153</v>
      </c>
      <c r="F1" t="s">
        <v>295</v>
      </c>
      <c r="H1" t="s">
        <v>298</v>
      </c>
    </row>
    <row r="2" spans="2:8" ht="16.5" thickBot="1">
      <c r="B2" s="39" t="s">
        <v>204</v>
      </c>
      <c r="C2" s="157"/>
      <c r="D2" s="158" t="s">
        <v>299</v>
      </c>
      <c r="F2" s="39" t="s">
        <v>294</v>
      </c>
      <c r="H2" s="39" t="s">
        <v>188</v>
      </c>
    </row>
    <row r="3" spans="2:8" s="54" customFormat="1" ht="21" customHeight="1">
      <c r="B3" s="38" t="s">
        <v>134</v>
      </c>
      <c r="C3" s="23"/>
      <c r="D3" s="10" t="s">
        <v>300</v>
      </c>
      <c r="F3" s="150" t="s">
        <v>68</v>
      </c>
      <c r="H3" s="150" t="s">
        <v>143</v>
      </c>
    </row>
    <row r="4" spans="2:8" s="54" customFormat="1" ht="16.5" customHeight="1">
      <c r="B4" s="10" t="s">
        <v>135</v>
      </c>
      <c r="C4" s="23"/>
      <c r="D4" s="10" t="s">
        <v>307</v>
      </c>
      <c r="F4" s="150" t="s">
        <v>69</v>
      </c>
      <c r="H4" s="150" t="s">
        <v>142</v>
      </c>
    </row>
    <row r="5" spans="2:8" s="54" customFormat="1" ht="15.75">
      <c r="B5" s="10" t="s">
        <v>136</v>
      </c>
      <c r="C5" s="23"/>
      <c r="D5" s="10" t="s">
        <v>301</v>
      </c>
      <c r="F5" s="151" t="s">
        <v>286</v>
      </c>
      <c r="H5" s="151" t="s">
        <v>144</v>
      </c>
    </row>
    <row r="6" spans="2:8" s="54" customFormat="1" ht="15.75">
      <c r="D6" s="152" t="s">
        <v>283</v>
      </c>
      <c r="F6" s="151" t="s">
        <v>287</v>
      </c>
      <c r="H6" s="151" t="s">
        <v>18</v>
      </c>
    </row>
    <row r="7" spans="2:8" s="54" customFormat="1" ht="15.75">
      <c r="D7" s="152" t="s">
        <v>302</v>
      </c>
      <c r="F7" s="151" t="s">
        <v>288</v>
      </c>
      <c r="H7" s="151" t="s">
        <v>19</v>
      </c>
    </row>
    <row r="8" spans="2:8" s="54" customFormat="1" ht="15.75">
      <c r="B8" s="1" t="s">
        <v>323</v>
      </c>
      <c r="F8" s="151" t="s">
        <v>289</v>
      </c>
      <c r="H8" s="151" t="s">
        <v>16</v>
      </c>
    </row>
    <row r="9" spans="2:8" s="54" customFormat="1" ht="15.75">
      <c r="F9" s="151" t="s">
        <v>290</v>
      </c>
      <c r="H9" s="151" t="s">
        <v>20</v>
      </c>
    </row>
    <row r="10" spans="2:8" s="54" customFormat="1" ht="20.25" customHeight="1">
      <c r="F10" s="10" t="s">
        <v>291</v>
      </c>
      <c r="H10" s="152" t="s">
        <v>21</v>
      </c>
    </row>
    <row r="11" spans="2:8" s="54" customFormat="1" ht="19.5" customHeight="1">
      <c r="F11" s="10" t="s">
        <v>292</v>
      </c>
      <c r="H11" s="152" t="s">
        <v>120</v>
      </c>
    </row>
    <row r="12" spans="2:8" s="54" customFormat="1" ht="17.25" customHeight="1">
      <c r="F12" s="10" t="s">
        <v>293</v>
      </c>
      <c r="H12" s="152" t="s">
        <v>22</v>
      </c>
    </row>
    <row r="13" spans="2:8" s="54" customFormat="1" ht="15.95" customHeight="1">
      <c r="H13" s="153" t="s">
        <v>145</v>
      </c>
    </row>
    <row r="14" spans="2:8" s="54" customFormat="1" ht="15.95" customHeight="1">
      <c r="H14" s="152" t="s">
        <v>23</v>
      </c>
    </row>
    <row r="15" spans="2:8" s="54" customFormat="1" ht="15.95" customHeight="1">
      <c r="H15" s="152" t="s">
        <v>24</v>
      </c>
    </row>
    <row r="16" spans="2:8" s="54" customFormat="1" ht="15.95" customHeight="1">
      <c r="H16" s="152" t="s">
        <v>25</v>
      </c>
    </row>
    <row r="17" spans="3:8" s="54" customFormat="1" ht="15.95" customHeight="1">
      <c r="H17" s="152" t="s">
        <v>26</v>
      </c>
    </row>
    <row r="18" spans="3:8" s="54" customFormat="1" ht="15.95" customHeight="1">
      <c r="H18" s="152" t="s">
        <v>27</v>
      </c>
    </row>
    <row r="19" spans="3:8" s="54" customFormat="1" ht="15.95" customHeight="1">
      <c r="H19" s="152" t="s">
        <v>28</v>
      </c>
    </row>
    <row r="20" spans="3:8" s="54" customFormat="1" ht="15.95" customHeight="1">
      <c r="H20" s="152" t="s">
        <v>146</v>
      </c>
    </row>
    <row r="21" spans="3:8" s="54" customFormat="1" ht="15.95" customHeight="1">
      <c r="H21" s="152" t="s">
        <v>37</v>
      </c>
    </row>
    <row r="22" spans="3:8" s="54" customFormat="1" ht="15.95" customHeight="1">
      <c r="H22" s="152" t="s">
        <v>38</v>
      </c>
    </row>
    <row r="23" spans="3:8" s="54" customFormat="1" ht="15.95" customHeight="1">
      <c r="H23" s="10" t="s">
        <v>36</v>
      </c>
    </row>
    <row r="24" spans="3:8" s="54" customFormat="1" ht="15.95" customHeight="1">
      <c r="H24" s="152" t="s">
        <v>29</v>
      </c>
    </row>
    <row r="25" spans="3:8" s="54" customFormat="1" ht="15.95" customHeight="1">
      <c r="H25" s="152" t="s">
        <v>30</v>
      </c>
    </row>
    <row r="26" spans="3:8" s="54" customFormat="1" ht="15.95" customHeight="1">
      <c r="H26" s="152" t="s">
        <v>31</v>
      </c>
    </row>
    <row r="27" spans="3:8" s="54" customFormat="1" ht="15.95" customHeight="1">
      <c r="H27" s="152" t="s">
        <v>32</v>
      </c>
    </row>
    <row r="28" spans="3:8" s="54" customFormat="1" ht="15.95" customHeight="1">
      <c r="H28" s="152" t="s">
        <v>17</v>
      </c>
    </row>
    <row r="29" spans="3:8" s="54" customFormat="1" ht="15.95" customHeight="1">
      <c r="C29" s="1"/>
      <c r="D29" s="1"/>
      <c r="H29" s="152" t="s">
        <v>33</v>
      </c>
    </row>
    <row r="30" spans="3:8" s="54" customFormat="1" ht="15.95" customHeight="1">
      <c r="H30" s="152" t="s">
        <v>34</v>
      </c>
    </row>
    <row r="31" spans="3:8" ht="15.95" customHeight="1">
      <c r="H31" s="40" t="s">
        <v>119</v>
      </c>
    </row>
    <row r="32" spans="3:8" ht="15.95" customHeight="1">
      <c r="H32" s="40" t="s">
        <v>35</v>
      </c>
    </row>
    <row r="33" spans="8:8" ht="15.95" customHeight="1">
      <c r="H33" s="52" t="s">
        <v>39</v>
      </c>
    </row>
    <row r="34" spans="8:8" ht="15.95" customHeight="1">
      <c r="H34" s="53" t="s">
        <v>147</v>
      </c>
    </row>
    <row r="35" spans="8:8" ht="15.95" customHeight="1" thickBot="1">
      <c r="H35" s="53"/>
    </row>
    <row r="36" spans="8:8" ht="15.95" customHeight="1" thickBot="1">
      <c r="H36" s="37" t="s">
        <v>96</v>
      </c>
    </row>
  </sheetData>
  <sheetProtection algorithmName="SHA-512" hashValue="b/VQMMxalPqiqzQRQwrvhAAPXDcrCfoTie+EeogPEn+JV6YIw5tsXmSjZo2Mk2ETQx1RKqHokFP4lgtJuC2Oqg==" saltValue="fJS6zVHlzp528xBD0YGeP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SB-929 LPS FY24-25 Q1</vt:lpstr>
      <vt:lpstr>SB 929 LPS FY24-25 Q2</vt:lpstr>
      <vt:lpstr>SB 929 LPS FY24-25 Q3</vt:lpstr>
      <vt:lpstr>SB 929 LPS FY25-26 Q1</vt:lpstr>
      <vt:lpstr>Instructions </vt:lpstr>
      <vt:lpstr>Tables</vt:lpstr>
      <vt:lpstr>'SB 929 LPS FY24-25 Q2'!Print_Area</vt:lpstr>
      <vt:lpstr>'SB 929 LPS FY24-25 Q3'!Print_Area</vt:lpstr>
      <vt:lpstr>'SB 929 LPS FY25-26 Q1'!Print_Area</vt:lpstr>
      <vt:lpstr>'SB-929 LPS FY24-25 Q1'!Print_Area</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Gonzalez-Fabiny, Lorena</dc:creator>
  <cp:lastModifiedBy>Gonzalez-Fabiny, Lorena</cp:lastModifiedBy>
  <dcterms:created xsi:type="dcterms:W3CDTF">2023-04-03T18:26:12Z</dcterms:created>
  <dcterms:modified xsi:type="dcterms:W3CDTF">2025-09-25T16:09:46Z</dcterms:modified>
</cp:coreProperties>
</file>